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Alicia\OneDrive\Desktop\Marketing\marketing\30-producao\aprovados\materiais-ricos\material-rico_planilha-calculo-inss-irrf\"/>
    </mc:Choice>
  </mc:AlternateContent>
  <xr:revisionPtr revIDLastSave="0" documentId="13_ncr:1_{0FCE7676-31FD-45D0-A6D1-DCF466050B0A}" xr6:coauthVersionLast="47" xr6:coauthVersionMax="47" xr10:uidLastSave="{00000000-0000-0000-0000-000000000000}"/>
  <bookViews>
    <workbookView xWindow="20370" yWindow="-120" windowWidth="29040" windowHeight="15720" xr2:uid="{00000000-000D-0000-FFFF-FFFF00000000}"/>
  </bookViews>
  <sheets>
    <sheet name="APRESENTAÇÃO" sheetId="1" r:id="rId1"/>
    <sheet name="CÁLCULO INSS E IRRF" sheetId="2" r:id="rId2"/>
    <sheet name="CADASTRO DE EMPREGADOS" sheetId="3" r:id="rId3"/>
    <sheet name="TABELA INSS E IRRF" sheetId="4" r:id="rId4"/>
    <sheet name="FUNC" sheetId="5" state="hidden" r:id="rId5"/>
    <sheet name="PRO LABORE" sheetId="6" state="hidden" r:id="rId6"/>
    <sheet name="PRO LABORE1" sheetId="7" state="hidden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20" i="7" l="1"/>
  <c r="E20" i="7"/>
  <c r="M15" i="7"/>
  <c r="S12" i="7"/>
  <c r="L14" i="7" s="1"/>
  <c r="E11" i="7"/>
  <c r="G10" i="7" s="1"/>
  <c r="S9" i="7"/>
  <c r="R9" i="7"/>
  <c r="Q9" i="7"/>
  <c r="S8" i="7"/>
  <c r="R8" i="7"/>
  <c r="Q8" i="7"/>
  <c r="L8" i="7"/>
  <c r="S7" i="7"/>
  <c r="R7" i="7"/>
  <c r="Q7" i="7"/>
  <c r="S6" i="7"/>
  <c r="R6" i="7"/>
  <c r="Q6" i="7"/>
  <c r="J6" i="7"/>
  <c r="J13" i="7" s="1"/>
  <c r="E6" i="7"/>
  <c r="S5" i="7"/>
  <c r="R5" i="7"/>
  <c r="Q5" i="7"/>
  <c r="BS23" i="6"/>
  <c r="BL24" i="6" s="1"/>
  <c r="BG25" i="6" s="1"/>
  <c r="BG28" i="6" s="1"/>
  <c r="G20" i="6"/>
  <c r="Z13" i="6"/>
  <c r="AF20" i="6" s="1"/>
  <c r="S13" i="6"/>
  <c r="G13" i="6"/>
  <c r="H31" i="5"/>
  <c r="H30" i="5"/>
  <c r="H29" i="5"/>
  <c r="H27" i="5"/>
  <c r="G27" i="5"/>
  <c r="F27" i="5"/>
  <c r="H26" i="5"/>
  <c r="G26" i="5"/>
  <c r="F26" i="5"/>
  <c r="H25" i="5"/>
  <c r="G25" i="5"/>
  <c r="F25" i="5"/>
  <c r="W24" i="5"/>
  <c r="H24" i="5"/>
  <c r="G24" i="5"/>
  <c r="F24" i="5"/>
  <c r="W23" i="5"/>
  <c r="W26" i="5" s="1"/>
  <c r="H23" i="5"/>
  <c r="G23" i="5"/>
  <c r="F23" i="5"/>
  <c r="I18" i="5"/>
  <c r="R17" i="5"/>
  <c r="I17" i="5"/>
  <c r="R16" i="5"/>
  <c r="J16" i="5"/>
  <c r="I16" i="5"/>
  <c r="H16" i="5"/>
  <c r="N17" i="5" s="1"/>
  <c r="F16" i="5"/>
  <c r="L17" i="5" s="1"/>
  <c r="J15" i="5"/>
  <c r="I15" i="5"/>
  <c r="H15" i="5"/>
  <c r="N16" i="5" s="1"/>
  <c r="F15" i="5"/>
  <c r="L16" i="5" s="1"/>
  <c r="N14" i="5"/>
  <c r="J14" i="5"/>
  <c r="I14" i="5"/>
  <c r="R15" i="5" s="1"/>
  <c r="H14" i="5"/>
  <c r="N15" i="5" s="1"/>
  <c r="F14" i="5"/>
  <c r="L15" i="5" s="1"/>
  <c r="J13" i="5"/>
  <c r="I13" i="5"/>
  <c r="H13" i="5"/>
  <c r="X12" i="5"/>
  <c r="U14" i="5" s="1"/>
  <c r="J9" i="5"/>
  <c r="E9" i="5"/>
  <c r="J7" i="5"/>
  <c r="E7" i="5"/>
  <c r="N23" i="5" s="1"/>
  <c r="N1" i="5"/>
  <c r="L1" i="5"/>
  <c r="J1" i="5"/>
  <c r="AT18" i="2" s="1"/>
  <c r="M6" i="3"/>
  <c r="L6" i="3"/>
  <c r="N6" i="3" s="1"/>
  <c r="BH27" i="2"/>
  <c r="BT18" i="2"/>
  <c r="BG18" i="2"/>
  <c r="G18" i="2"/>
  <c r="BT21" i="2" s="1"/>
  <c r="BM22" i="2" s="1"/>
  <c r="BH23" i="2" s="1"/>
  <c r="BH26" i="2" s="1"/>
  <c r="G11" i="2"/>
  <c r="J20" i="7" l="1"/>
  <c r="O14" i="7"/>
  <c r="H32" i="7" s="1"/>
  <c r="I32" i="7" s="1"/>
  <c r="E32" i="7"/>
  <c r="O15" i="7"/>
  <c r="L31" i="7" s="1"/>
  <c r="J32" i="7" s="1"/>
  <c r="N25" i="5"/>
  <c r="J1" i="7"/>
  <c r="AS20" i="6" s="1"/>
  <c r="R14" i="5"/>
  <c r="W14" i="5"/>
  <c r="H37" i="5" s="1"/>
  <c r="T11" i="2" s="1"/>
  <c r="AA11" i="2" s="1"/>
  <c r="E37" i="5"/>
  <c r="G8" i="7"/>
  <c r="G1" i="5"/>
  <c r="P12" i="5"/>
  <c r="X22" i="5" l="1"/>
  <c r="U29" i="5" s="1"/>
  <c r="X29" i="5"/>
  <c r="E1" i="7"/>
  <c r="Q16" i="5"/>
  <c r="S16" i="5" s="1"/>
  <c r="Q15" i="5"/>
  <c r="S15" i="5" s="1"/>
  <c r="Q14" i="5"/>
  <c r="S14" i="5" s="1"/>
  <c r="X14" i="5"/>
  <c r="I37" i="5" s="1"/>
  <c r="AN11" i="2" s="1"/>
  <c r="AU11" i="2" s="1"/>
  <c r="AG18" i="2" s="1"/>
  <c r="Q17" i="5" l="1"/>
  <c r="S17" i="5" s="1"/>
  <c r="S18" i="5" s="1"/>
  <c r="H49" i="5"/>
  <c r="Y29" i="5"/>
  <c r="I49" i="5" s="1"/>
  <c r="E49" i="5"/>
  <c r="L11" i="7"/>
  <c r="E26" i="7" s="1"/>
  <c r="E13" i="7"/>
  <c r="G12" i="7" s="1"/>
  <c r="F12" i="7"/>
  <c r="H26" i="7" s="1"/>
  <c r="I26" i="7" s="1"/>
  <c r="Y14" i="5" l="1"/>
  <c r="J37" i="5" s="1"/>
  <c r="E1" i="5"/>
  <c r="N24" i="5"/>
  <c r="N26" i="5" s="1"/>
  <c r="Z29" i="5"/>
  <c r="L48" i="5" s="1"/>
  <c r="J49" i="5" s="1"/>
  <c r="AU21" i="2" s="1"/>
  <c r="AU26" i="2" s="1"/>
  <c r="BU26" i="2" s="1"/>
  <c r="L25" i="7"/>
  <c r="J26" i="7" s="1"/>
  <c r="L23" i="7" s="1"/>
  <c r="F15" i="6" s="1"/>
  <c r="G14" i="7"/>
  <c r="S23" i="6" l="1"/>
  <c r="S20" i="6"/>
  <c r="G23" i="6"/>
  <c r="Z23" i="6" s="1"/>
  <c r="AT23" i="6"/>
  <c r="AT28" i="6" s="1"/>
  <c r="BT28" i="6" s="1"/>
  <c r="AM23" i="6"/>
  <c r="F16" i="6"/>
  <c r="P22" i="5"/>
  <c r="L29" i="5" s="1"/>
  <c r="P29" i="5"/>
  <c r="H43" i="5" l="1"/>
  <c r="Q29" i="5"/>
  <c r="I43" i="5" s="1"/>
  <c r="R29" i="5"/>
  <c r="L42" i="5" s="1"/>
  <c r="J43" i="5" s="1"/>
  <c r="L40" i="5" s="1"/>
  <c r="F13" i="2" s="1"/>
  <c r="E43" i="5"/>
  <c r="G21" i="2" l="1"/>
  <c r="AN21" i="2"/>
  <c r="T18" i="2"/>
  <c r="F14" i="2"/>
  <c r="T21" i="2"/>
  <c r="AA21" i="2" l="1"/>
</calcChain>
</file>

<file path=xl/sharedStrings.xml><?xml version="1.0" encoding="utf-8"?>
<sst xmlns="http://schemas.openxmlformats.org/spreadsheetml/2006/main" count="273" uniqueCount="96">
  <si>
    <t>PLANILHA DE CÁLCULO DE INSS E IRFF</t>
  </si>
  <si>
    <t>APRESENTAÇÃO</t>
  </si>
  <si>
    <t>O cálculo do Imposto de Renda Retido na Fonte (IRRF) exige atenção constante: a tabela de alíquotas é atualizada periodicamente pela legislação, as faixas mudam, as regras de dedução evoluem e um desconto feito com base em informações desatualizadas ou cálculo incorreto gera passivo trabalhista para a empresa e prejuízo direto ao colaborador.
Para simplificar esse processo, a Pontotel desenvolveu esta planilha gratuita, que automatiza todo o cálculo do INSS e do IRRF com base nos dados de cada colaborador e nas tabelas vigentes.
Remuneração base x remuneração variável: por que isso importa?
Antes de usar a planilha, é fundamental entender a diferença entre remuneração base e remuneração variável, porque ambas entram na base de cálculo do IRRF.
• Remuneração base é o salário fixo mensal do colaborador, definido em contrato.
• Remuneração variável engloba todos os valores que podem mudar de mês para mês, como horas extras, adicional de periculosidade ou insalubridade, comissões e gratificações.
⚠️ Atenção: Um colaborador pode estar na faixa de isenção do IRRF considerando apenas o salário base — mas se naquele mês ele receber, por exemplo, R$100,00 de horas extras, esse valor integra a base de cálculo e pode eliminar a isenção. Por isso, o cálculo precisa ser feito mês a mês, considerando tudo que o colaborador efetivamente recebeu naquele período.
Como usar esta planilha?
A planilha está organizada em duas abas:
• Aba EMPREGADOS: onde você faz os cálculos individuais. Para cada colaborador, preencha:
▫ Remuneração bruta do mês (salário base + variáveis do período);
▫ Número de dependentes para fins de IRRF (cada dependente deduz um valor fixo da base de cálculo, conforme a tabela vigente);
▫ Adiantamento salarial, se houver;
▫ Pensão alimentícia, se houver.
Com esses dados preenchidos, a planilha calcula automaticamente o desconto do INSS, a base de cálculo do IRRF com todas as deduções, a alíquota correspondente à faixa de renda, a redução progressiva e o valor final do desconto a ser aplicado na folha.
• Aba CADASTRO DE EMPREGADOS: se você prefere manter os registros das suas consultas, essa aba permite que você organize os dados por empregado. Mas lembre-se: em caso de remuneração variável, é importante consultar novamente com as remunerações atualizadas.
• Aba TABELA INSS E IRRF: onde ficam as tabelas de referência do INSS e do IRRF. Quando houver atualização da legislação, basta editar os valores aqui. A planilha recalcula tudo automaticamente, sem necessidade de recriar nenhuma fórmula.
Planilha gratuita desenvolvida pela Pontotel. Para dúvidas sobre gestão de ponto e folha de pagamento, acesse pontotel.com.br.</t>
  </si>
  <si>
    <t>CÁLCULO INSS E IRRF</t>
  </si>
  <si>
    <t>CADASTRO DE EMPREGADOS</t>
  </si>
  <si>
    <t>TABELA INSS E IRRF</t>
  </si>
  <si>
    <t>REMUNERAÇÃO:</t>
  </si>
  <si>
    <t>DEPENDENTE IRRF:</t>
  </si>
  <si>
    <t>DEDUÇÃO BASE IRRF (ADIANTAMENTO):</t>
  </si>
  <si>
    <t>DEDUÇÃO BASE IRRF (PENSÃO):</t>
  </si>
  <si>
    <t>DESCONTO INSS:</t>
  </si>
  <si>
    <t>BASE INSS</t>
  </si>
  <si>
    <t>ALÍQUOTA</t>
  </si>
  <si>
    <t>DEDUÇÃO</t>
  </si>
  <si>
    <t>DESCONTO INSS</t>
  </si>
  <si>
    <t>x</t>
  </si>
  <si>
    <t>=</t>
  </si>
  <si>
    <t>-</t>
  </si>
  <si>
    <t>REMUNERAÇÃO</t>
  </si>
  <si>
    <t>SIMPLIFICADO</t>
  </si>
  <si>
    <t>DEPENDENTE IRRF</t>
  </si>
  <si>
    <t>ADIANTAMENTO</t>
  </si>
  <si>
    <t>PENSÃO</t>
  </si>
  <si>
    <t>BASE IRRF</t>
  </si>
  <si>
    <t>IRRF</t>
  </si>
  <si>
    <t>REDUÇÃO IRRF</t>
  </si>
  <si>
    <t>(</t>
  </si>
  <si>
    <t>0,133145  X</t>
  </si>
  <si>
    <t>)</t>
  </si>
  <si>
    <t>IRRF SEM REDUÇÃO</t>
  </si>
  <si>
    <t>DESCONTO IRRF LEGAL</t>
  </si>
  <si>
    <t>Funcionário</t>
  </si>
  <si>
    <t>Base de remuneração</t>
  </si>
  <si>
    <t xml:space="preserve">Remunerações </t>
  </si>
  <si>
    <t>Dependentes</t>
  </si>
  <si>
    <t>Pensão</t>
  </si>
  <si>
    <t>Adiantamento</t>
  </si>
  <si>
    <t>INSS</t>
  </si>
  <si>
    <t>Dedução dependentes</t>
  </si>
  <si>
    <t xml:space="preserve">Base IRRF </t>
  </si>
  <si>
    <t xml:space="preserve">IRRF sem redução </t>
  </si>
  <si>
    <t xml:space="preserve">Parcela de redução </t>
  </si>
  <si>
    <t xml:space="preserve">IRRF final com redução </t>
  </si>
  <si>
    <t>Observação</t>
  </si>
  <si>
    <t>TABELA INSS 2026</t>
  </si>
  <si>
    <t>ATÉ</t>
  </si>
  <si>
    <t>DE</t>
  </si>
  <si>
    <t xml:space="preserve">                    TETO MÁXIMO - GERAL</t>
  </si>
  <si>
    <t xml:space="preserve">                    TETO MÁXIMO - PRO LABORE</t>
  </si>
  <si>
    <t>TABELA IRRF 2026</t>
  </si>
  <si>
    <t>VALOR</t>
  </si>
  <si>
    <t>Até</t>
  </si>
  <si>
    <t>Acima de</t>
  </si>
  <si>
    <t>Desconto Simplificado</t>
  </si>
  <si>
    <t>Dedução Dependente</t>
  </si>
  <si>
    <t>Desconto IRRF (Minimo)</t>
  </si>
  <si>
    <t>SALÁRIO ATÉ:</t>
  </si>
  <si>
    <t>DEP. IRRF:</t>
  </si>
  <si>
    <t>CÁLCULO INSS E IRRF 2026</t>
  </si>
  <si>
    <t>DEDUÇÃO BASE IRRF: (ADIANTAMENTO)</t>
  </si>
  <si>
    <t>DEDUÇÃO BASE IRRF: (PENSÃO)</t>
  </si>
  <si>
    <t>TABELA INSS E IRRF 2026</t>
  </si>
  <si>
    <t>TABELA (INSS)</t>
  </si>
  <si>
    <t>CALCULO (PADRÃO)</t>
  </si>
  <si>
    <t>CALCULO (PROGRESSIVA)</t>
  </si>
  <si>
    <t>%</t>
  </si>
  <si>
    <t>BASE INSS:</t>
  </si>
  <si>
    <t>FAIXA</t>
  </si>
  <si>
    <t>DESC. INSS</t>
  </si>
  <si>
    <t>( - )</t>
  </si>
  <si>
    <t>TABELA (IRRF)</t>
  </si>
  <si>
    <t>CALCULO (SIMPLIFICADO)</t>
  </si>
  <si>
    <t>BASE IRRF:</t>
  </si>
  <si>
    <t>(+) REMUNERAÇÃO:</t>
  </si>
  <si>
    <t>(-) DESCONTO INSS:</t>
  </si>
  <si>
    <t>(-) DESC. SIMPLIFICADO:</t>
  </si>
  <si>
    <t>(-) DEPENDENTE:</t>
  </si>
  <si>
    <t>(=) (BASE IRRF):</t>
  </si>
  <si>
    <t>DESC. IRRF</t>
  </si>
  <si>
    <t xml:space="preserve"> DESCONTO INSS</t>
  </si>
  <si>
    <t>DESCONTO IRRF (DEDUÇÕES LEGAIS)</t>
  </si>
  <si>
    <t>BASE IRRF (DEDUÇÕES LEGAIS)</t>
  </si>
  <si>
    <t>*MAIS BENÉFICO*</t>
  </si>
  <si>
    <t>DESCONTO IRRF (SIMPLIFICADO)</t>
  </si>
  <si>
    <t>BASE IRRF (SIMPLIFICADO)</t>
  </si>
  <si>
    <t>DEDUÇÃO BASE IRRF (ADTO):</t>
  </si>
  <si>
    <t>X</t>
  </si>
  <si>
    <t>DESCONTO IRRF</t>
  </si>
  <si>
    <t>ISENTO de IRRF</t>
  </si>
  <si>
    <t>(-) INSS:</t>
  </si>
  <si>
    <t>BASE IRRF (DEDUÇÕES LEGAIS):</t>
  </si>
  <si>
    <t>(-) IRRF:</t>
  </si>
  <si>
    <t>BASE IRRF (SIMPLIFICADO):</t>
  </si>
  <si>
    <t>(=) TOTAL:</t>
  </si>
  <si>
    <t>IRRF (DEDUÇÕES LEGAIS)</t>
  </si>
  <si>
    <t>IRRF (SIMPLIFICADO)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</si>
</sst>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_-;\-* #,##0.00_-;_-* &quot;-&quot;??_-;_-@"/>
    <numFmt numFmtId="165" formatCode="&quot;R$&quot;\ #,##0.00"/>
    <numFmt numFmtId="166" formatCode="[$R$ -416]#,##0.00"/>
    <numFmt numFmtId="167" formatCode="0.0%"/>
    <numFmt numFmtId="168" formatCode="_([$R$ -416]* #,##0.00_);_([$R$ -416]* \(#,##0.00\);_([$R$ -416]* &quot;-&quot;??_);_(@_)"/>
  </numFmts>
  <fonts count="55">
    <font>
      <sz val="11"/>
      <color rgb="FF000000"/>
      <name val="Arial"/>
      <scheme val="minor"/>
    </font>
    <font>
      <sz val="11"/>
      <color theme="1"/>
      <name val="Calibri"/>
    </font>
    <font>
      <b/>
      <sz val="36"/>
      <color rgb="FF000000"/>
      <name val="Calibri"/>
    </font>
    <font>
      <sz val="11"/>
      <color theme="1"/>
      <name val="Calibri"/>
    </font>
    <font>
      <b/>
      <sz val="12"/>
      <color rgb="FF000000"/>
      <name val="Calibri"/>
    </font>
    <font>
      <b/>
      <sz val="14"/>
      <color theme="1"/>
      <name val="Calibri"/>
    </font>
    <font>
      <b/>
      <sz val="14"/>
      <color rgb="FFFFFFFF"/>
      <name val="Calibri"/>
    </font>
    <font>
      <b/>
      <sz val="10"/>
      <color rgb="FF3A3838"/>
      <name val="Calibri"/>
    </font>
    <font>
      <b/>
      <sz val="11"/>
      <color rgb="FF3A3838"/>
      <name val="Calibri"/>
    </font>
    <font>
      <b/>
      <sz val="14"/>
      <color rgb="FFFF0000"/>
      <name val="Calibri"/>
    </font>
    <font>
      <b/>
      <sz val="12"/>
      <color rgb="FFFFFFFF"/>
      <name val="Calibri"/>
    </font>
    <font>
      <b/>
      <sz val="11"/>
      <color theme="1"/>
      <name val="Calibri"/>
    </font>
    <font>
      <b/>
      <sz val="9"/>
      <color theme="1"/>
      <name val="Calibri"/>
    </font>
    <font>
      <sz val="11"/>
      <color rgb="FFFF0000"/>
      <name val="Calibri"/>
    </font>
    <font>
      <b/>
      <sz val="12"/>
      <color theme="1"/>
      <name val="Calibri"/>
    </font>
    <font>
      <b/>
      <sz val="11"/>
      <color theme="0"/>
      <name val="Calibri"/>
    </font>
    <font>
      <sz val="12"/>
      <color theme="1"/>
      <name val="Calibri"/>
    </font>
    <font>
      <b/>
      <sz val="11"/>
      <color rgb="FFFF0000"/>
      <name val="Calibri"/>
    </font>
    <font>
      <sz val="12"/>
      <color rgb="FFFF0000"/>
      <name val="Calibri"/>
    </font>
    <font>
      <sz val="9"/>
      <color theme="1"/>
      <name val="Calibri"/>
    </font>
    <font>
      <b/>
      <sz val="12"/>
      <color theme="1"/>
      <name val="Hanken Grotesk"/>
    </font>
    <font>
      <b/>
      <sz val="14"/>
      <color rgb="FFFFFFFF"/>
      <name val="Hanken Grotesk"/>
    </font>
    <font>
      <b/>
      <sz val="12"/>
      <color rgb="FF3F3F3F"/>
      <name val="Calibri"/>
    </font>
    <font>
      <b/>
      <sz val="11"/>
      <color rgb="FFFFFFFF"/>
      <name val="Hanken Grotesk"/>
    </font>
    <font>
      <sz val="11"/>
      <color theme="1"/>
      <name val="Hanken Grotesk"/>
    </font>
    <font>
      <b/>
      <sz val="11"/>
      <color theme="0"/>
      <name val="Hanken Grotesk"/>
    </font>
    <font>
      <b/>
      <sz val="9"/>
      <color theme="1"/>
      <name val="Hanken Grotesk"/>
    </font>
    <font>
      <sz val="9"/>
      <color theme="1"/>
      <name val="Hanken Grotesk"/>
    </font>
    <font>
      <b/>
      <sz val="11"/>
      <color theme="1"/>
      <name val="Hanken Grotesk"/>
    </font>
    <font>
      <b/>
      <sz val="13"/>
      <color theme="1"/>
      <name val="Hanken Grotesk"/>
    </font>
    <font>
      <b/>
      <sz val="9"/>
      <color rgb="FFFFFFFF"/>
      <name val="Hanken Grotesk"/>
    </font>
    <font>
      <b/>
      <sz val="9"/>
      <color rgb="FF000000"/>
      <name val="Hanken Grotesk"/>
    </font>
    <font>
      <b/>
      <sz val="11"/>
      <color rgb="FF000000"/>
      <name val="Hanken Grotesk"/>
    </font>
    <font>
      <b/>
      <sz val="16"/>
      <color theme="0"/>
      <name val="Calibri"/>
    </font>
    <font>
      <sz val="14"/>
      <color theme="1"/>
      <name val="Calibri"/>
    </font>
    <font>
      <b/>
      <sz val="14"/>
      <color rgb="FF000000"/>
      <name val="Calibri"/>
    </font>
    <font>
      <b/>
      <sz val="16"/>
      <color theme="1"/>
      <name val="Calibri"/>
    </font>
    <font>
      <sz val="11"/>
      <color theme="1"/>
      <name val="Hanken Grotesk"/>
    </font>
    <font>
      <b/>
      <sz val="14"/>
      <color theme="1"/>
      <name val="Hanken Grotesk"/>
    </font>
    <font>
      <b/>
      <sz val="11"/>
      <color rgb="FF3A3838"/>
      <name val="Hanken Grotesk"/>
    </font>
    <font>
      <b/>
      <sz val="14"/>
      <color rgb="FFFF0000"/>
      <name val="Hanken Grotesk"/>
    </font>
    <font>
      <b/>
      <sz val="12"/>
      <color rgb="FF000000"/>
      <name val="Hanken Grotesk"/>
    </font>
    <font>
      <b/>
      <sz val="11"/>
      <color rgb="FFFF0000"/>
      <name val="Hanken Grotesk"/>
    </font>
    <font>
      <sz val="11"/>
      <color rgb="FFFF0000"/>
      <name val="Hanken Grotesk"/>
    </font>
    <font>
      <sz val="11"/>
      <color rgb="FFFFFFFF"/>
      <name val="Hanken Grotesk"/>
    </font>
    <font>
      <sz val="12"/>
      <color theme="1"/>
      <name val="Hanken Grotesk"/>
    </font>
    <font>
      <sz val="12"/>
      <color rgb="FF000000"/>
      <name val="Hanken Grotesk"/>
    </font>
    <font>
      <b/>
      <sz val="11"/>
      <color rgb="FF002060"/>
      <name val="Calibri"/>
    </font>
    <font>
      <sz val="11"/>
      <color rgb="FF002060"/>
      <name val="Calibri"/>
    </font>
    <font>
      <sz val="11"/>
      <color rgb="FFF2F2F2"/>
      <name val="Calibri"/>
    </font>
    <font>
      <b/>
      <sz val="16"/>
      <color rgb="FFFFFFFF"/>
      <name val="Calibri"/>
    </font>
    <font>
      <sz val="11"/>
      <name val="Calibri"/>
    </font>
    <font>
      <sz val="11"/>
      <name val="Arial"/>
      <scheme val="minor"/>
    </font>
    <font>
      <u/>
      <sz val="11"/>
      <color theme="10"/>
      <name val="Arial"/>
      <scheme val="minor"/>
    </font>
    <font>
      <b/>
      <sz val="11"/>
      <name val="Arial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FCCC31"/>
        <bgColor rgb="FFFCCC31"/>
      </patternFill>
    </fill>
    <fill>
      <patternFill patternType="solid">
        <fgColor rgb="FFE89F00"/>
        <bgColor rgb="FFE89F00"/>
      </patternFill>
    </fill>
    <fill>
      <patternFill patternType="solid">
        <fgColor rgb="FF79397D"/>
        <bgColor rgb="FF79397D"/>
      </patternFill>
    </fill>
    <fill>
      <patternFill patternType="solid">
        <fgColor rgb="FFF3F3F3"/>
        <bgColor rgb="FFF3F3F3"/>
      </patternFill>
    </fill>
    <fill>
      <patternFill patternType="solid">
        <fgColor rgb="FFD9D9D9"/>
        <bgColor rgb="FFD9D9D9"/>
      </patternFill>
    </fill>
    <fill>
      <patternFill patternType="solid">
        <fgColor rgb="FFFB7224"/>
        <bgColor rgb="FFFB7224"/>
      </patternFill>
    </fill>
    <fill>
      <patternFill patternType="solid">
        <fgColor rgb="FFFDEBAF"/>
        <bgColor rgb="FFFDEBAF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EFEFEF"/>
        <bgColor rgb="FFEFEFEF"/>
      </patternFill>
    </fill>
    <fill>
      <patternFill patternType="solid">
        <fgColor rgb="FFF2F2F2"/>
        <bgColor rgb="FFF2F2F2"/>
      </patternFill>
    </fill>
  </fills>
  <borders count="120">
    <border>
      <left/>
      <right/>
      <top/>
      <bottom/>
      <diagonal/>
    </border>
    <border>
      <left style="thin">
        <color rgb="FFFCCC31"/>
      </left>
      <right style="thin">
        <color rgb="FFFCCC31"/>
      </right>
      <top style="thin">
        <color rgb="FFFCCC31"/>
      </top>
      <bottom style="thin">
        <color rgb="FFFCCC31"/>
      </bottom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CCC31"/>
      </left>
      <right style="thin">
        <color rgb="FFFCCC31"/>
      </right>
      <top/>
      <bottom/>
      <diagonal/>
    </border>
    <border>
      <left style="thin">
        <color rgb="FFFCCC31"/>
      </left>
      <right style="thin">
        <color rgb="FFFCCC31"/>
      </right>
      <top/>
      <bottom style="thin">
        <color rgb="FFFCCC31"/>
      </bottom>
      <diagonal/>
    </border>
    <border>
      <left/>
      <right/>
      <top/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CCC31"/>
      </top>
      <bottom/>
      <diagonal/>
    </border>
    <border>
      <left/>
      <right style="thin">
        <color rgb="FFFCCC31"/>
      </right>
      <top style="thin">
        <color rgb="FFFCCC31"/>
      </top>
      <bottom/>
      <diagonal/>
    </border>
    <border>
      <left/>
      <right/>
      <top style="thin">
        <color rgb="FFFFFFFF"/>
      </top>
      <bottom/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CCC31"/>
      </left>
      <right/>
      <top/>
      <bottom style="thin">
        <color rgb="FFFCCC31"/>
      </bottom>
      <diagonal/>
    </border>
    <border>
      <left/>
      <right/>
      <top/>
      <bottom style="thin">
        <color rgb="FFFCCC31"/>
      </bottom>
      <diagonal/>
    </border>
    <border>
      <left/>
      <right style="thin">
        <color rgb="FFFCCC31"/>
      </right>
      <top/>
      <bottom style="thin">
        <color rgb="FFFCCC31"/>
      </bottom>
      <diagonal/>
    </border>
    <border>
      <left style="thin">
        <color rgb="FFFFFFFF"/>
      </left>
      <right/>
      <top/>
      <bottom/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medium">
        <color rgb="FF79397D"/>
      </left>
      <right/>
      <top style="medium">
        <color rgb="FF79397D"/>
      </top>
      <bottom/>
      <diagonal/>
    </border>
    <border>
      <left/>
      <right/>
      <top style="medium">
        <color rgb="FF79397D"/>
      </top>
      <bottom/>
      <diagonal/>
    </border>
    <border>
      <left/>
      <right style="medium">
        <color rgb="FF79397D"/>
      </right>
      <top style="medium">
        <color rgb="FF79397D"/>
      </top>
      <bottom/>
      <diagonal/>
    </border>
    <border>
      <left style="medium">
        <color rgb="FF79397D"/>
      </left>
      <right/>
      <top/>
      <bottom style="medium">
        <color rgb="FF79397D"/>
      </bottom>
      <diagonal/>
    </border>
    <border>
      <left/>
      <right/>
      <top/>
      <bottom style="medium">
        <color rgb="FF79397D"/>
      </bottom>
      <diagonal/>
    </border>
    <border>
      <left/>
      <right style="medium">
        <color rgb="FF79397D"/>
      </right>
      <top/>
      <bottom style="medium">
        <color rgb="FF79397D"/>
      </bottom>
      <diagonal/>
    </border>
    <border>
      <left style="medium">
        <color rgb="FF79397D"/>
      </left>
      <right/>
      <top/>
      <bottom/>
      <diagonal/>
    </border>
    <border>
      <left/>
      <right style="medium">
        <color rgb="FF79397D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 style="thin">
        <color rgb="FFB3B3B3"/>
      </right>
      <top/>
      <bottom style="thin">
        <color rgb="FFB3B3B3"/>
      </bottom>
      <diagonal/>
    </border>
    <border>
      <left style="thin">
        <color rgb="FFB3B3B3"/>
      </left>
      <right style="thin">
        <color rgb="FFB3B3B3"/>
      </right>
      <top/>
      <bottom style="thin">
        <color rgb="FFB3B3B3"/>
      </bottom>
      <diagonal/>
    </border>
    <border>
      <left style="thin">
        <color rgb="FFB3B3B3"/>
      </left>
      <right/>
      <top/>
      <bottom style="thin">
        <color rgb="FFB3B3B3"/>
      </bottom>
      <diagonal/>
    </border>
    <border>
      <left/>
      <right style="thin">
        <color rgb="FFB3B3B3"/>
      </right>
      <top style="thin">
        <color rgb="FFB3B3B3"/>
      </top>
      <bottom style="thin">
        <color rgb="FFB3B3B3"/>
      </bottom>
      <diagonal/>
    </border>
    <border>
      <left style="thin">
        <color rgb="FFB3B3B3"/>
      </left>
      <right style="thin">
        <color rgb="FFB3B3B3"/>
      </right>
      <top style="thin">
        <color rgb="FFB3B3B3"/>
      </top>
      <bottom style="thin">
        <color rgb="FFB3B3B3"/>
      </bottom>
      <diagonal/>
    </border>
    <border>
      <left style="thin">
        <color rgb="FFB3B3B3"/>
      </left>
      <right/>
      <top style="thin">
        <color rgb="FFB3B3B3"/>
      </top>
      <bottom style="thin">
        <color rgb="FFB3B3B3"/>
      </bottom>
      <diagonal/>
    </border>
    <border>
      <left/>
      <right style="thin">
        <color rgb="FFB3B3B3"/>
      </right>
      <top style="thin">
        <color rgb="FFB3B3B3"/>
      </top>
      <bottom/>
      <diagonal/>
    </border>
    <border>
      <left style="thin">
        <color rgb="FFB3B3B3"/>
      </left>
      <right style="thin">
        <color rgb="FFB3B3B3"/>
      </right>
      <top style="thin">
        <color rgb="FFB3B3B3"/>
      </top>
      <bottom/>
      <diagonal/>
    </border>
    <border>
      <left style="thin">
        <color rgb="FFB3B3B3"/>
      </left>
      <right/>
      <top style="thin">
        <color rgb="FFB3B3B3"/>
      </top>
      <bottom/>
      <diagonal/>
    </border>
    <border>
      <left/>
      <right/>
      <top style="medium">
        <color rgb="FF79397D"/>
      </top>
      <bottom style="medium">
        <color rgb="FF79397D"/>
      </bottom>
      <diagonal/>
    </border>
    <border>
      <left/>
      <right style="medium">
        <color rgb="FF79397D"/>
      </right>
      <top style="medium">
        <color rgb="FF79397D"/>
      </top>
      <bottom style="medium">
        <color rgb="FF79397D"/>
      </bottom>
      <diagonal/>
    </border>
    <border>
      <left/>
      <right/>
      <top/>
      <bottom style="medium">
        <color rgb="FFFCCC31"/>
      </bottom>
      <diagonal/>
    </border>
    <border>
      <left/>
      <right style="thin">
        <color rgb="FFFFFFFF"/>
      </right>
      <top/>
      <bottom style="medium">
        <color rgb="FFFCCC31"/>
      </bottom>
      <diagonal/>
    </border>
    <border>
      <left style="thin">
        <color rgb="FFFFFFFF"/>
      </left>
      <right style="medium">
        <color rgb="FFFCCC31"/>
      </right>
      <top/>
      <bottom style="medium">
        <color rgb="FFFCCC31"/>
      </bottom>
      <diagonal/>
    </border>
    <border>
      <left/>
      <right/>
      <top/>
      <bottom style="thin">
        <color rgb="FFB3B3B3"/>
      </bottom>
      <diagonal/>
    </border>
    <border>
      <left/>
      <right/>
      <top/>
      <bottom style="thin">
        <color rgb="FFB3B3B3"/>
      </bottom>
      <diagonal/>
    </border>
    <border>
      <left/>
      <right/>
      <top/>
      <bottom style="thin">
        <color rgb="FFB3B3B3"/>
      </bottom>
      <diagonal/>
    </border>
    <border>
      <left/>
      <right style="medium">
        <color rgb="FFFFFFFF"/>
      </right>
      <top/>
      <bottom style="thin">
        <color rgb="FFB3B3B3"/>
      </bottom>
      <diagonal/>
    </border>
    <border>
      <left/>
      <right/>
      <top style="thin">
        <color rgb="FFB3B3B3"/>
      </top>
      <bottom style="thin">
        <color rgb="FFB3B3B3"/>
      </bottom>
      <diagonal/>
    </border>
    <border>
      <left/>
      <right/>
      <top style="thin">
        <color rgb="FFB3B3B3"/>
      </top>
      <bottom style="thin">
        <color rgb="FFB3B3B3"/>
      </bottom>
      <diagonal/>
    </border>
    <border>
      <left/>
      <right/>
      <top style="thin">
        <color rgb="FFB3B3B3"/>
      </top>
      <bottom style="thin">
        <color rgb="FFB3B3B3"/>
      </bottom>
      <diagonal/>
    </border>
    <border>
      <left/>
      <right style="medium">
        <color rgb="FFFFFFFF"/>
      </right>
      <top style="thin">
        <color rgb="FFB3B3B3"/>
      </top>
      <bottom style="thin">
        <color rgb="FFB3B3B3"/>
      </bottom>
      <diagonal/>
    </border>
    <border>
      <left/>
      <right/>
      <top style="thin">
        <color rgb="FFB3B3B3"/>
      </top>
      <bottom style="thin">
        <color rgb="FFB3B3B3"/>
      </bottom>
      <diagonal/>
    </border>
    <border>
      <left/>
      <right/>
      <top style="thin">
        <color rgb="FFB3B3B3"/>
      </top>
      <bottom/>
      <diagonal/>
    </border>
    <border>
      <left/>
      <right style="medium">
        <color rgb="FFFFFFFF"/>
      </right>
      <top style="thin">
        <color rgb="FFB3B3B3"/>
      </top>
      <bottom/>
      <diagonal/>
    </border>
    <border>
      <left/>
      <right/>
      <top style="thick">
        <color rgb="FF79397D"/>
      </top>
      <bottom style="thick">
        <color rgb="FF79397D"/>
      </bottom>
      <diagonal/>
    </border>
    <border>
      <left/>
      <right style="thick">
        <color rgb="FF79397D"/>
      </right>
      <top style="thick">
        <color rgb="FF79397D"/>
      </top>
      <bottom style="thick">
        <color rgb="FF79397D"/>
      </bottom>
      <diagonal/>
    </border>
    <border>
      <left/>
      <right style="thin">
        <color rgb="FFFCCC31"/>
      </right>
      <top/>
      <bottom style="medium">
        <color rgb="FFFCCC31"/>
      </bottom>
      <diagonal/>
    </border>
    <border>
      <left style="thin">
        <color rgb="FFFCCC31"/>
      </left>
      <right style="thin">
        <color rgb="FFFCCC31"/>
      </right>
      <top/>
      <bottom style="medium">
        <color rgb="FFFCCC31"/>
      </bottom>
      <diagonal/>
    </border>
    <border>
      <left style="thin">
        <color rgb="FFB3B3B3"/>
      </left>
      <right/>
      <top style="thin">
        <color rgb="FFB3B3B3"/>
      </top>
      <bottom style="thin">
        <color rgb="FFB3B3B3"/>
      </bottom>
      <diagonal/>
    </border>
    <border>
      <left/>
      <right/>
      <top style="thin">
        <color rgb="FF79397D"/>
      </top>
      <bottom style="thin">
        <color rgb="FFFFFFFF"/>
      </bottom>
      <diagonal/>
    </border>
    <border>
      <left/>
      <right style="thin">
        <color rgb="FFB3B3B3"/>
      </right>
      <top style="thin">
        <color rgb="FF79397D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B3B3B3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79397D"/>
      </bottom>
      <diagonal/>
    </border>
    <border>
      <left/>
      <right style="thin">
        <color rgb="FFB3B3B3"/>
      </right>
      <top style="thin">
        <color rgb="FFFFFFFF"/>
      </top>
      <bottom style="thin">
        <color rgb="FF79397D"/>
      </bottom>
      <diagonal/>
    </border>
    <border>
      <left/>
      <right style="medium">
        <color rgb="FFFCCC31"/>
      </right>
      <top/>
      <bottom style="medium">
        <color rgb="FFFCCC31"/>
      </bottom>
      <diagonal/>
    </border>
    <border>
      <left/>
      <right/>
      <top/>
      <bottom style="thin">
        <color rgb="FFBFBFBF"/>
      </bottom>
      <diagonal/>
    </border>
    <border>
      <left/>
      <right/>
      <top style="thin">
        <color rgb="FFBFBFBF"/>
      </top>
      <bottom style="thin">
        <color rgb="FFBFBFBF"/>
      </bottom>
      <diagonal/>
    </border>
    <border>
      <left/>
      <right/>
      <top/>
      <bottom style="thin">
        <color rgb="FFB3B3B3"/>
      </bottom>
      <diagonal/>
    </border>
    <border>
      <left/>
      <right style="thin">
        <color rgb="FFB3B3B3"/>
      </right>
      <top/>
      <bottom style="thin">
        <color rgb="FFBFBFBF"/>
      </bottom>
      <diagonal/>
    </border>
    <border>
      <left/>
      <right style="thin">
        <color rgb="FFB3B3B3"/>
      </right>
      <top/>
      <bottom/>
      <diagonal/>
    </border>
    <border>
      <left style="thin">
        <color rgb="FFB3B3B3"/>
      </left>
      <right style="thin">
        <color rgb="FFB3B3B3"/>
      </right>
      <top/>
      <bottom/>
      <diagonal/>
    </border>
    <border>
      <left style="thin">
        <color rgb="FFB3B3B3"/>
      </left>
      <right/>
      <top/>
      <bottom/>
      <diagonal/>
    </border>
    <border>
      <left/>
      <right/>
      <top style="thin">
        <color rgb="FFBFBFBF"/>
      </top>
      <bottom/>
      <diagonal/>
    </border>
    <border>
      <left/>
      <right style="thin">
        <color rgb="FFBFBFBF"/>
      </right>
      <top style="thin">
        <color rgb="FFB3B3B3"/>
      </top>
      <bottom style="thin">
        <color rgb="FFB3B3B3"/>
      </bottom>
      <diagonal/>
    </border>
    <border>
      <left style="thin">
        <color rgb="FFBFBFBF"/>
      </left>
      <right/>
      <top style="thin">
        <color rgb="FFB3B3B3"/>
      </top>
      <bottom style="thin">
        <color rgb="FFB3B3B3"/>
      </bottom>
      <diagonal/>
    </border>
    <border>
      <left/>
      <right style="thin">
        <color rgb="FFBFBFBF"/>
      </right>
      <top style="thin">
        <color rgb="FFB3B3B3"/>
      </top>
      <bottom/>
      <diagonal/>
    </border>
    <border>
      <left style="thin">
        <color rgb="FFBFBFBF"/>
      </left>
      <right/>
      <top style="thin">
        <color rgb="FFB3B3B3"/>
      </top>
      <bottom/>
      <diagonal/>
    </border>
    <border>
      <left/>
      <right/>
      <top style="thin">
        <color rgb="FFB3B3B3"/>
      </top>
      <bottom style="thin">
        <color rgb="FFBFBFBF"/>
      </bottom>
      <diagonal/>
    </border>
    <border>
      <left/>
      <right style="thin">
        <color rgb="FFB3B3B3"/>
      </right>
      <top style="thin">
        <color rgb="FFB3B3B3"/>
      </top>
      <bottom style="thin">
        <color rgb="FFBFBFBF"/>
      </bottom>
      <diagonal/>
    </border>
    <border>
      <left/>
      <right style="thin">
        <color rgb="FFF3F3F3"/>
      </right>
      <top/>
      <bottom style="thin">
        <color rgb="FFB3B3B3"/>
      </bottom>
      <diagonal/>
    </border>
    <border>
      <left style="thin">
        <color rgb="FFF3F3F3"/>
      </left>
      <right/>
      <top/>
      <bottom style="thin">
        <color rgb="FFB3B3B3"/>
      </bottom>
      <diagonal/>
    </border>
    <border>
      <left/>
      <right/>
      <top/>
      <bottom/>
      <diagonal/>
    </border>
    <border>
      <left/>
      <right style="thin">
        <color rgb="FFF3F3F3"/>
      </right>
      <top style="thin">
        <color rgb="FFB3B3B3"/>
      </top>
      <bottom style="thin">
        <color rgb="FFB3B3B3"/>
      </bottom>
      <diagonal/>
    </border>
    <border>
      <left style="thin">
        <color rgb="FFF3F3F3"/>
      </left>
      <right/>
      <top style="thin">
        <color rgb="FFB3B3B3"/>
      </top>
      <bottom style="thin">
        <color rgb="FFB3B3B3"/>
      </bottom>
      <diagonal/>
    </border>
    <border>
      <left/>
      <right style="thin">
        <color rgb="FFF3F3F3"/>
      </right>
      <top style="thin">
        <color rgb="FFB3B3B3"/>
      </top>
      <bottom/>
      <diagonal/>
    </border>
    <border>
      <left style="thin">
        <color rgb="FFF3F3F3"/>
      </left>
      <right/>
      <top style="thin">
        <color rgb="FFB3B3B3"/>
      </top>
      <bottom/>
      <diagonal/>
    </border>
    <border>
      <left/>
      <right/>
      <top style="thin">
        <color rgb="FFB3B3B3"/>
      </top>
      <bottom/>
      <diagonal/>
    </border>
    <border>
      <left/>
      <right style="thin">
        <color rgb="FFF3F3F3"/>
      </right>
      <top/>
      <bottom/>
      <diagonal/>
    </border>
    <border>
      <left style="thin">
        <color rgb="FFF3F3F3"/>
      </left>
      <right style="thin">
        <color rgb="FFF3F3F3"/>
      </right>
      <top/>
      <bottom/>
      <diagonal/>
    </border>
    <border>
      <left style="thin">
        <color rgb="FFF3F3F3"/>
      </left>
      <right/>
      <top/>
      <bottom/>
      <diagonal/>
    </border>
    <border>
      <left/>
      <right style="thin">
        <color rgb="FFBFBFBF"/>
      </right>
      <top/>
      <bottom/>
      <diagonal/>
    </border>
    <border>
      <left style="thin">
        <color rgb="FFBFBFBF"/>
      </left>
      <right style="thin">
        <color rgb="FFBFBFBF"/>
      </right>
      <top/>
      <bottom/>
      <diagonal/>
    </border>
    <border>
      <left style="thin">
        <color rgb="FFBFBFBF"/>
      </left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79397D"/>
      </left>
      <right style="medium">
        <color rgb="FF79397D"/>
      </right>
      <top style="medium">
        <color rgb="FF79397D"/>
      </top>
      <bottom style="medium">
        <color rgb="FF79397D"/>
      </bottom>
      <diagonal/>
    </border>
    <border>
      <left style="medium">
        <color rgb="FF79397D"/>
      </left>
      <right style="medium">
        <color rgb="FF79397D"/>
      </right>
      <top style="medium">
        <color rgb="FF79397D"/>
      </top>
      <bottom/>
      <diagonal/>
    </border>
    <border>
      <left style="medium">
        <color rgb="FF79397D"/>
      </left>
      <right style="medium">
        <color rgb="FF79397D"/>
      </right>
      <top/>
      <bottom style="medium">
        <color rgb="FF79397D"/>
      </bottom>
      <diagonal/>
    </border>
    <border>
      <left style="medium">
        <color rgb="FFFCCC31"/>
      </left>
      <right style="thin">
        <color rgb="FFFFFFFF"/>
      </right>
      <top/>
      <bottom style="medium">
        <color rgb="FFFCCC31"/>
      </bottom>
      <diagonal/>
    </border>
    <border>
      <left style="thin">
        <color rgb="FF79397D"/>
      </left>
      <right style="thin">
        <color rgb="FFB3B3B3"/>
      </right>
      <top style="thin">
        <color rgb="FF79397D"/>
      </top>
      <bottom style="thin">
        <color rgb="FFFFFFFF"/>
      </bottom>
      <diagonal/>
    </border>
    <border>
      <left style="thin">
        <color rgb="FF79397D"/>
      </left>
      <right style="thin">
        <color rgb="FFB3B3B3"/>
      </right>
      <top style="thin">
        <color rgb="FFFFFFFF"/>
      </top>
      <bottom style="thin">
        <color rgb="FFFFFFFF"/>
      </bottom>
      <diagonal/>
    </border>
    <border>
      <left style="thin">
        <color rgb="FF79397D"/>
      </left>
      <right style="thin">
        <color rgb="FFB3B3B3"/>
      </right>
      <top style="thin">
        <color rgb="FFFFFFFF"/>
      </top>
      <bottom style="thin">
        <color rgb="FF79397D"/>
      </bottom>
      <diagonal/>
    </border>
    <border>
      <left/>
      <right style="thin">
        <color rgb="FFB3B3B3"/>
      </right>
      <top style="thin">
        <color rgb="FFB3B3B3"/>
      </top>
      <bottom style="thin">
        <color rgb="FFB3B3B3"/>
      </bottom>
      <diagonal/>
    </border>
    <border>
      <left style="thick">
        <color rgb="FF79397D"/>
      </left>
      <right style="thick">
        <color rgb="FF79397D"/>
      </right>
      <top style="thick">
        <color rgb="FF79397D"/>
      </top>
      <bottom style="thick">
        <color rgb="FF79397D"/>
      </bottom>
      <diagonal/>
    </border>
    <border>
      <left style="thin">
        <color rgb="FFB3B3B3"/>
      </left>
      <right style="thin">
        <color rgb="FFB3B3B3"/>
      </right>
      <top style="thin">
        <color rgb="FFB3B3B3"/>
      </top>
      <bottom style="thin">
        <color rgb="FFBFBFB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3" fillId="0" borderId="0" applyNumberFormat="0" applyFill="0" applyBorder="0" applyAlignment="0" applyProtection="0"/>
  </cellStyleXfs>
  <cellXfs count="403">
    <xf numFmtId="0" fontId="0" fillId="0" borderId="0" xfId="0" applyAlignment="1"/>
    <xf numFmtId="0" fontId="1" fillId="2" borderId="1" xfId="0" applyFont="1" applyFill="1" applyBorder="1" applyAlignment="1"/>
    <xf numFmtId="0" fontId="3" fillId="0" borderId="3" xfId="0" applyFont="1" applyBorder="1"/>
    <xf numFmtId="0" fontId="4" fillId="2" borderId="1" xfId="0" applyFont="1" applyFill="1" applyBorder="1" applyAlignment="1">
      <alignment horizontal="center" vertical="center"/>
    </xf>
    <xf numFmtId="0" fontId="3" fillId="0" borderId="7" xfId="0" applyFont="1" applyBorder="1"/>
    <xf numFmtId="0" fontId="3" fillId="0" borderId="16" xfId="0" applyFont="1" applyBorder="1"/>
    <xf numFmtId="164" fontId="1" fillId="2" borderId="1" xfId="0" applyNumberFormat="1" applyFont="1" applyFill="1" applyBorder="1" applyAlignment="1"/>
    <xf numFmtId="0" fontId="1" fillId="2" borderId="1" xfId="0" applyFont="1" applyFill="1" applyBorder="1"/>
    <xf numFmtId="0" fontId="1" fillId="2" borderId="0" xfId="0" applyFont="1" applyFill="1" applyAlignment="1"/>
    <xf numFmtId="0" fontId="5" fillId="0" borderId="0" xfId="0" applyFont="1" applyAlignment="1">
      <alignment horizontal="center"/>
    </xf>
    <xf numFmtId="0" fontId="1" fillId="0" borderId="18" xfId="0" applyFont="1" applyBorder="1"/>
    <xf numFmtId="0" fontId="1" fillId="0" borderId="24" xfId="0" applyFont="1" applyBorder="1"/>
    <xf numFmtId="0" fontId="1" fillId="0" borderId="0" xfId="0" applyFont="1"/>
    <xf numFmtId="0" fontId="1" fillId="0" borderId="25" xfId="0" applyFont="1" applyBorder="1"/>
    <xf numFmtId="0" fontId="1" fillId="0" borderId="21" xfId="0" applyFont="1" applyBorder="1"/>
    <xf numFmtId="164" fontId="1" fillId="2" borderId="0" xfId="0" applyNumberFormat="1" applyFont="1" applyFill="1" applyAlignment="1"/>
    <xf numFmtId="0" fontId="9" fillId="0" borderId="19" xfId="0" applyFont="1" applyBorder="1" applyAlignment="1">
      <alignment horizontal="center"/>
    </xf>
    <xf numFmtId="0" fontId="1" fillId="0" borderId="20" xfId="0" applyFont="1" applyBorder="1"/>
    <xf numFmtId="0" fontId="1" fillId="2" borderId="0" xfId="0" applyFont="1" applyFill="1"/>
    <xf numFmtId="0" fontId="1" fillId="5" borderId="0" xfId="0" applyFont="1" applyFill="1" applyAlignment="1">
      <alignment horizontal="center"/>
    </xf>
    <xf numFmtId="0" fontId="1" fillId="5" borderId="0" xfId="0" applyFont="1" applyFill="1" applyAlignment="1">
      <alignment horizontal="right"/>
    </xf>
    <xf numFmtId="0" fontId="1" fillId="5" borderId="0" xfId="0" applyFont="1" applyFill="1" applyAlignment="1">
      <alignment horizontal="left"/>
    </xf>
    <xf numFmtId="0" fontId="1" fillId="5" borderId="0" xfId="0" applyFont="1" applyFill="1"/>
    <xf numFmtId="0" fontId="1" fillId="0" borderId="0" xfId="0" applyFont="1" applyAlignment="1">
      <alignment horizontal="center"/>
    </xf>
    <xf numFmtId="165" fontId="1" fillId="0" borderId="25" xfId="0" applyNumberFormat="1" applyFont="1" applyBorder="1"/>
    <xf numFmtId="0" fontId="1" fillId="0" borderId="0" xfId="0" applyFont="1" applyAlignment="1">
      <alignment vertical="center"/>
    </xf>
    <xf numFmtId="0" fontId="1" fillId="0" borderId="22" xfId="0" applyFont="1" applyBorder="1"/>
    <xf numFmtId="0" fontId="1" fillId="0" borderId="23" xfId="0" applyFont="1" applyBorder="1"/>
    <xf numFmtId="0" fontId="3" fillId="0" borderId="0" xfId="0" applyFont="1"/>
    <xf numFmtId="0" fontId="3" fillId="5" borderId="27" xfId="0" applyFont="1" applyFill="1" applyBorder="1" applyAlignment="1">
      <alignment horizontal="center" vertical="center"/>
    </xf>
    <xf numFmtId="4" fontId="3" fillId="5" borderId="28" xfId="0" applyNumberFormat="1" applyFont="1" applyFill="1" applyBorder="1" applyAlignment="1">
      <alignment horizontal="center" vertical="center"/>
    </xf>
    <xf numFmtId="166" fontId="3" fillId="5" borderId="29" xfId="0" applyNumberFormat="1" applyFont="1" applyFill="1" applyBorder="1" applyAlignment="1">
      <alignment horizontal="center" vertical="center"/>
    </xf>
    <xf numFmtId="166" fontId="3" fillId="5" borderId="28" xfId="0" applyNumberFormat="1" applyFont="1" applyFill="1" applyBorder="1" applyAlignment="1">
      <alignment horizontal="center" vertical="center"/>
    </xf>
    <xf numFmtId="0" fontId="3" fillId="5" borderId="29" xfId="0" applyFont="1" applyFill="1" applyBorder="1" applyAlignment="1">
      <alignment horizontal="center" vertical="center"/>
    </xf>
    <xf numFmtId="0" fontId="3" fillId="5" borderId="30" xfId="0" applyFont="1" applyFill="1" applyBorder="1" applyAlignment="1">
      <alignment horizontal="center" vertical="center"/>
    </xf>
    <xf numFmtId="166" fontId="3" fillId="5" borderId="31" xfId="0" applyNumberFormat="1" applyFont="1" applyFill="1" applyBorder="1" applyAlignment="1">
      <alignment horizontal="center" vertical="center"/>
    </xf>
    <xf numFmtId="4" fontId="3" fillId="5" borderId="31" xfId="0" applyNumberFormat="1" applyFont="1" applyFill="1" applyBorder="1" applyAlignment="1">
      <alignment horizontal="center" vertical="center"/>
    </xf>
    <xf numFmtId="166" fontId="3" fillId="5" borderId="32" xfId="0" applyNumberFormat="1" applyFont="1" applyFill="1" applyBorder="1" applyAlignment="1">
      <alignment horizontal="center" vertical="center"/>
    </xf>
    <xf numFmtId="0" fontId="3" fillId="5" borderId="32" xfId="0" applyFont="1" applyFill="1" applyBorder="1" applyAlignment="1">
      <alignment horizontal="center" vertical="center"/>
    </xf>
    <xf numFmtId="0" fontId="3" fillId="5" borderId="33" xfId="0" applyFont="1" applyFill="1" applyBorder="1" applyAlignment="1">
      <alignment horizontal="center" vertical="center"/>
    </xf>
    <xf numFmtId="166" fontId="3" fillId="5" borderId="34" xfId="0" applyNumberFormat="1" applyFont="1" applyFill="1" applyBorder="1" applyAlignment="1">
      <alignment horizontal="center" vertical="center"/>
    </xf>
    <xf numFmtId="4" fontId="3" fillId="5" borderId="34" xfId="0" applyNumberFormat="1" applyFont="1" applyFill="1" applyBorder="1" applyAlignment="1">
      <alignment horizontal="center" vertical="center"/>
    </xf>
    <xf numFmtId="166" fontId="3" fillId="5" borderId="35" xfId="0" applyNumberFormat="1" applyFont="1" applyFill="1" applyBorder="1" applyAlignment="1">
      <alignment horizontal="center" vertical="center"/>
    </xf>
    <xf numFmtId="0" fontId="3" fillId="5" borderId="35" xfId="0" applyFont="1" applyFill="1" applyBorder="1" applyAlignment="1">
      <alignment horizontal="center" vertical="center"/>
    </xf>
    <xf numFmtId="166" fontId="3" fillId="0" borderId="0" xfId="0" applyNumberFormat="1" applyFont="1"/>
    <xf numFmtId="4" fontId="3" fillId="0" borderId="0" xfId="0" applyNumberFormat="1" applyFont="1"/>
    <xf numFmtId="166" fontId="3" fillId="0" borderId="0" xfId="0" applyNumberFormat="1" applyFont="1" applyAlignment="1">
      <alignment horizontal="center"/>
    </xf>
    <xf numFmtId="0" fontId="14" fillId="2" borderId="38" xfId="0" applyFont="1" applyFill="1" applyBorder="1" applyAlignment="1">
      <alignment horizontal="center"/>
    </xf>
    <xf numFmtId="0" fontId="14" fillId="2" borderId="40" xfId="0" applyFont="1" applyFill="1" applyBorder="1" applyAlignment="1">
      <alignment horizontal="center"/>
    </xf>
    <xf numFmtId="0" fontId="16" fillId="5" borderId="41" xfId="0" applyFont="1" applyFill="1" applyBorder="1" applyAlignment="1">
      <alignment vertical="center"/>
    </xf>
    <xf numFmtId="0" fontId="16" fillId="5" borderId="42" xfId="0" applyFont="1" applyFill="1" applyBorder="1" applyAlignment="1">
      <alignment vertical="center"/>
    </xf>
    <xf numFmtId="0" fontId="14" fillId="5" borderId="42" xfId="0" applyFont="1" applyFill="1" applyBorder="1" applyAlignment="1">
      <alignment horizontal="center" vertical="center"/>
    </xf>
    <xf numFmtId="165" fontId="16" fillId="9" borderId="43" xfId="0" applyNumberFormat="1" applyFont="1" applyFill="1" applyBorder="1" applyAlignment="1">
      <alignment vertical="center"/>
    </xf>
    <xf numFmtId="167" fontId="16" fillId="9" borderId="28" xfId="0" applyNumberFormat="1" applyFont="1" applyFill="1" applyBorder="1" applyAlignment="1">
      <alignment horizontal="center" vertical="center"/>
    </xf>
    <xf numFmtId="0" fontId="16" fillId="9" borderId="44" xfId="0" applyFont="1" applyFill="1" applyBorder="1" applyAlignment="1">
      <alignment horizontal="center" vertical="center"/>
    </xf>
    <xf numFmtId="0" fontId="14" fillId="5" borderId="45" xfId="0" applyFont="1" applyFill="1" applyBorder="1" applyAlignment="1">
      <alignment vertical="center"/>
    </xf>
    <xf numFmtId="165" fontId="16" fillId="9" borderId="46" xfId="0" applyNumberFormat="1" applyFont="1" applyFill="1" applyBorder="1" applyAlignment="1">
      <alignment vertical="center"/>
    </xf>
    <xf numFmtId="0" fontId="14" fillId="5" borderId="46" xfId="0" applyFont="1" applyFill="1" applyBorder="1" applyAlignment="1">
      <alignment horizontal="center" vertical="center"/>
    </xf>
    <xf numFmtId="165" fontId="16" fillId="9" borderId="47" xfId="0" applyNumberFormat="1" applyFont="1" applyFill="1" applyBorder="1" applyAlignment="1">
      <alignment vertical="center"/>
    </xf>
    <xf numFmtId="9" fontId="16" fillId="9" borderId="31" xfId="0" applyNumberFormat="1" applyFont="1" applyFill="1" applyBorder="1" applyAlignment="1">
      <alignment horizontal="center" vertical="center"/>
    </xf>
    <xf numFmtId="0" fontId="16" fillId="9" borderId="48" xfId="0" applyFont="1" applyFill="1" applyBorder="1" applyAlignment="1">
      <alignment horizontal="center" vertical="center"/>
    </xf>
    <xf numFmtId="2" fontId="16" fillId="9" borderId="48" xfId="0" applyNumberFormat="1" applyFont="1" applyFill="1" applyBorder="1" applyAlignment="1">
      <alignment horizontal="center" vertical="center"/>
    </xf>
    <xf numFmtId="165" fontId="16" fillId="9" borderId="31" xfId="0" applyNumberFormat="1" applyFont="1" applyFill="1" applyBorder="1" applyAlignment="1">
      <alignment horizontal="center" vertical="center"/>
    </xf>
    <xf numFmtId="0" fontId="16" fillId="5" borderId="48" xfId="0" applyFont="1" applyFill="1" applyBorder="1" applyAlignment="1">
      <alignment horizontal="center" vertical="center"/>
    </xf>
    <xf numFmtId="165" fontId="16" fillId="9" borderId="34" xfId="0" applyNumberFormat="1" applyFont="1" applyFill="1" applyBorder="1" applyAlignment="1">
      <alignment vertical="center"/>
    </xf>
    <xf numFmtId="0" fontId="16" fillId="5" borderId="51" xfId="0" applyFont="1" applyFill="1" applyBorder="1" applyAlignment="1">
      <alignment horizontal="center" vertical="center"/>
    </xf>
    <xf numFmtId="0" fontId="16" fillId="0" borderId="0" xfId="0" applyFont="1" applyAlignment="1">
      <alignment vertical="center"/>
    </xf>
    <xf numFmtId="165" fontId="18" fillId="0" borderId="0" xfId="0" applyNumberFormat="1" applyFont="1" applyAlignment="1">
      <alignment vertical="center"/>
    </xf>
    <xf numFmtId="0" fontId="14" fillId="2" borderId="55" xfId="0" applyFont="1" applyFill="1" applyBorder="1" applyAlignment="1">
      <alignment horizontal="center"/>
    </xf>
    <xf numFmtId="168" fontId="16" fillId="9" borderId="46" xfId="0" applyNumberFormat="1" applyFont="1" applyFill="1" applyBorder="1" applyAlignment="1">
      <alignment horizontal="center" vertical="center"/>
    </xf>
    <xf numFmtId="0" fontId="14" fillId="5" borderId="49" xfId="0" applyFont="1" applyFill="1" applyBorder="1" applyAlignment="1">
      <alignment vertical="center"/>
    </xf>
    <xf numFmtId="0" fontId="14" fillId="5" borderId="31" xfId="0" applyFont="1" applyFill="1" applyBorder="1" applyAlignment="1">
      <alignment vertical="center"/>
    </xf>
    <xf numFmtId="0" fontId="14" fillId="5" borderId="56" xfId="0" applyFont="1" applyFill="1" applyBorder="1" applyAlignment="1">
      <alignment vertical="center"/>
    </xf>
    <xf numFmtId="168" fontId="16" fillId="9" borderId="45" xfId="0" applyNumberFormat="1" applyFont="1" applyFill="1" applyBorder="1" applyAlignment="1">
      <alignment horizontal="center" vertical="center"/>
    </xf>
    <xf numFmtId="0" fontId="19" fillId="0" borderId="0" xfId="0" applyFont="1" applyAlignment="1">
      <alignment vertical="center"/>
    </xf>
    <xf numFmtId="165" fontId="1" fillId="0" borderId="0" xfId="0" applyNumberFormat="1" applyFont="1"/>
    <xf numFmtId="165" fontId="13" fillId="0" borderId="0" xfId="0" applyNumberFormat="1" applyFont="1" applyAlignment="1">
      <alignment horizontal="center"/>
    </xf>
    <xf numFmtId="165" fontId="13" fillId="0" borderId="0" xfId="0" applyNumberFormat="1" applyFont="1"/>
    <xf numFmtId="0" fontId="11" fillId="0" borderId="0" xfId="0" applyFont="1" applyAlignment="1">
      <alignment horizontal="center"/>
    </xf>
    <xf numFmtId="0" fontId="20" fillId="2" borderId="0" xfId="0" applyFont="1" applyFill="1" applyAlignment="1">
      <alignment horizontal="center" vertical="center"/>
    </xf>
    <xf numFmtId="0" fontId="24" fillId="0" borderId="0" xfId="0" applyFont="1"/>
    <xf numFmtId="0" fontId="26" fillId="2" borderId="0" xfId="0" applyFont="1" applyFill="1" applyAlignment="1">
      <alignment horizontal="center" vertical="center"/>
    </xf>
    <xf numFmtId="0" fontId="26" fillId="2" borderId="26" xfId="0" applyFont="1" applyFill="1" applyBorder="1" applyAlignment="1">
      <alignment horizontal="center" vertical="center"/>
    </xf>
    <xf numFmtId="0" fontId="26" fillId="2" borderId="15" xfId="0" applyFont="1" applyFill="1" applyBorder="1" applyAlignment="1">
      <alignment horizontal="center" vertical="center"/>
    </xf>
    <xf numFmtId="0" fontId="27" fillId="5" borderId="64" xfId="0" applyFont="1" applyFill="1" applyBorder="1" applyAlignment="1">
      <alignment vertical="center"/>
    </xf>
    <xf numFmtId="0" fontId="26" fillId="5" borderId="64" xfId="0" applyFont="1" applyFill="1" applyBorder="1" applyAlignment="1">
      <alignment horizontal="center" vertical="center"/>
    </xf>
    <xf numFmtId="165" fontId="27" fillId="10" borderId="64" xfId="0" applyNumberFormat="1" applyFont="1" applyFill="1" applyBorder="1" applyAlignment="1">
      <alignment vertical="center"/>
    </xf>
    <xf numFmtId="167" fontId="27" fillId="10" borderId="27" xfId="0" applyNumberFormat="1" applyFont="1" applyFill="1" applyBorder="1" applyAlignment="1">
      <alignment horizontal="center" vertical="center"/>
    </xf>
    <xf numFmtId="0" fontId="27" fillId="10" borderId="29" xfId="0" applyFont="1" applyFill="1" applyBorder="1" applyAlignment="1">
      <alignment horizontal="center" vertical="center"/>
    </xf>
    <xf numFmtId="0" fontId="28" fillId="2" borderId="15" xfId="0" applyFont="1" applyFill="1" applyBorder="1" applyAlignment="1">
      <alignment horizontal="center" vertical="center"/>
    </xf>
    <xf numFmtId="0" fontId="26" fillId="11" borderId="65" xfId="0" applyFont="1" applyFill="1" applyBorder="1" applyAlignment="1">
      <alignment vertical="center"/>
    </xf>
    <xf numFmtId="165" fontId="27" fillId="10" borderId="65" xfId="0" applyNumberFormat="1" applyFont="1" applyFill="1" applyBorder="1" applyAlignment="1">
      <alignment vertical="center"/>
    </xf>
    <xf numFmtId="0" fontId="26" fillId="5" borderId="65" xfId="0" applyFont="1" applyFill="1" applyBorder="1" applyAlignment="1">
      <alignment horizontal="center" vertical="center"/>
    </xf>
    <xf numFmtId="167" fontId="27" fillId="10" borderId="30" xfId="0" applyNumberFormat="1" applyFont="1" applyFill="1" applyBorder="1" applyAlignment="1">
      <alignment horizontal="center" vertical="center"/>
    </xf>
    <xf numFmtId="0" fontId="27" fillId="10" borderId="32" xfId="0" applyFont="1" applyFill="1" applyBorder="1" applyAlignment="1">
      <alignment horizontal="center" vertical="center"/>
    </xf>
    <xf numFmtId="165" fontId="27" fillId="10" borderId="66" xfId="0" applyNumberFormat="1" applyFont="1" applyFill="1" applyBorder="1" applyAlignment="1">
      <alignment horizontal="center" vertical="center"/>
    </xf>
    <xf numFmtId="0" fontId="29" fillId="5" borderId="66" xfId="0" applyFont="1" applyFill="1" applyBorder="1" applyAlignment="1">
      <alignment horizontal="center" vertical="center"/>
    </xf>
    <xf numFmtId="165" fontId="29" fillId="10" borderId="66" xfId="0" applyNumberFormat="1" applyFont="1" applyFill="1" applyBorder="1" applyAlignment="1">
      <alignment horizontal="center" vertical="center"/>
    </xf>
    <xf numFmtId="165" fontId="29" fillId="5" borderId="66" xfId="0" applyNumberFormat="1" applyFont="1" applyFill="1" applyBorder="1" applyAlignment="1">
      <alignment horizontal="center" vertical="center"/>
    </xf>
    <xf numFmtId="165" fontId="27" fillId="10" borderId="67" xfId="0" applyNumberFormat="1" applyFont="1" applyFill="1" applyBorder="1" applyAlignment="1">
      <alignment horizontal="center" vertical="center"/>
    </xf>
    <xf numFmtId="167" fontId="27" fillId="10" borderId="28" xfId="0" applyNumberFormat="1" applyFont="1" applyFill="1" applyBorder="1" applyAlignment="1">
      <alignment horizontal="center" vertical="center"/>
    </xf>
    <xf numFmtId="166" fontId="27" fillId="10" borderId="29" xfId="0" applyNumberFormat="1" applyFont="1" applyFill="1" applyBorder="1" applyAlignment="1">
      <alignment horizontal="center" vertical="center"/>
    </xf>
    <xf numFmtId="10" fontId="27" fillId="10" borderId="69" xfId="0" applyNumberFormat="1" applyFont="1" applyFill="1" applyBorder="1" applyAlignment="1">
      <alignment horizontal="center" vertical="center"/>
    </xf>
    <xf numFmtId="165" fontId="27" fillId="10" borderId="69" xfId="0" applyNumberFormat="1" applyFont="1" applyFill="1" applyBorder="1" applyAlignment="1">
      <alignment horizontal="center" vertical="center"/>
    </xf>
    <xf numFmtId="165" fontId="28" fillId="10" borderId="70" xfId="0" applyNumberFormat="1" applyFont="1" applyFill="1" applyBorder="1" applyAlignment="1">
      <alignment horizontal="center" vertical="center"/>
    </xf>
    <xf numFmtId="165" fontId="27" fillId="10" borderId="49" xfId="0" applyNumberFormat="1" applyFont="1" applyFill="1" applyBorder="1" applyAlignment="1">
      <alignment horizontal="center" vertical="center"/>
    </xf>
    <xf numFmtId="0" fontId="29" fillId="5" borderId="49" xfId="0" applyFont="1" applyFill="1" applyBorder="1" applyAlignment="1">
      <alignment horizontal="center" vertical="center"/>
    </xf>
    <xf numFmtId="165" fontId="29" fillId="10" borderId="49" xfId="0" applyNumberFormat="1" applyFont="1" applyFill="1" applyBorder="1" applyAlignment="1">
      <alignment horizontal="center" vertical="center"/>
    </xf>
    <xf numFmtId="165" fontId="29" fillId="5" borderId="49" xfId="0" applyNumberFormat="1" applyFont="1" applyFill="1" applyBorder="1" applyAlignment="1">
      <alignment horizontal="center" vertical="center"/>
    </xf>
    <xf numFmtId="165" fontId="27" fillId="0" borderId="0" xfId="0" applyNumberFormat="1" applyFont="1" applyAlignment="1">
      <alignment horizontal="center"/>
    </xf>
    <xf numFmtId="0" fontId="26" fillId="11" borderId="71" xfId="0" applyFont="1" applyFill="1" applyBorder="1" applyAlignment="1">
      <alignment vertical="center"/>
    </xf>
    <xf numFmtId="165" fontId="27" fillId="10" borderId="71" xfId="0" applyNumberFormat="1" applyFont="1" applyFill="1" applyBorder="1" applyAlignment="1">
      <alignment vertical="center"/>
    </xf>
    <xf numFmtId="0" fontId="26" fillId="5" borderId="71" xfId="0" applyFont="1" applyFill="1" applyBorder="1" applyAlignment="1">
      <alignment horizontal="center" vertical="center"/>
    </xf>
    <xf numFmtId="2" fontId="27" fillId="10" borderId="32" xfId="0" applyNumberFormat="1" applyFont="1" applyFill="1" applyBorder="1" applyAlignment="1">
      <alignment horizontal="center" vertical="center"/>
    </xf>
    <xf numFmtId="165" fontId="27" fillId="10" borderId="72" xfId="0" applyNumberFormat="1" applyFont="1" applyFill="1" applyBorder="1" applyAlignment="1">
      <alignment horizontal="center" vertical="center"/>
    </xf>
    <xf numFmtId="165" fontId="27" fillId="5" borderId="73" xfId="0" applyNumberFormat="1" applyFont="1" applyFill="1" applyBorder="1" applyAlignment="1">
      <alignment horizontal="center" vertical="center"/>
    </xf>
    <xf numFmtId="165" fontId="27" fillId="10" borderId="50" xfId="0" applyNumberFormat="1" applyFont="1" applyFill="1" applyBorder="1" applyAlignment="1">
      <alignment horizontal="center" vertical="center"/>
    </xf>
    <xf numFmtId="0" fontId="29" fillId="5" borderId="50" xfId="0" applyFont="1" applyFill="1" applyBorder="1" applyAlignment="1">
      <alignment horizontal="center" vertical="center"/>
    </xf>
    <xf numFmtId="165" fontId="29" fillId="10" borderId="50" xfId="0" applyNumberFormat="1" applyFont="1" applyFill="1" applyBorder="1" applyAlignment="1">
      <alignment horizontal="center" vertical="center"/>
    </xf>
    <xf numFmtId="165" fontId="29" fillId="5" borderId="50" xfId="0" applyNumberFormat="1" applyFont="1" applyFill="1" applyBorder="1" applyAlignment="1">
      <alignment horizontal="center" vertical="center"/>
    </xf>
    <xf numFmtId="167" fontId="27" fillId="10" borderId="69" xfId="0" applyNumberFormat="1" applyFont="1" applyFill="1" applyBorder="1" applyAlignment="1">
      <alignment horizontal="center" vertical="center"/>
    </xf>
    <xf numFmtId="165" fontId="27" fillId="10" borderId="74" xfId="0" applyNumberFormat="1" applyFont="1" applyFill="1" applyBorder="1" applyAlignment="1">
      <alignment horizontal="center" vertical="center"/>
    </xf>
    <xf numFmtId="165" fontId="27" fillId="5" borderId="75" xfId="0" applyNumberFormat="1" applyFont="1" applyFill="1" applyBorder="1" applyAlignment="1">
      <alignment horizontal="center" vertical="center"/>
    </xf>
    <xf numFmtId="0" fontId="23" fillId="4" borderId="0" xfId="0" applyFont="1" applyFill="1" applyAlignment="1">
      <alignment horizontal="center" vertical="center"/>
    </xf>
    <xf numFmtId="166" fontId="27" fillId="10" borderId="66" xfId="0" applyNumberFormat="1" applyFont="1" applyFill="1" applyBorder="1" applyAlignment="1">
      <alignment horizontal="center" vertical="center"/>
    </xf>
    <xf numFmtId="0" fontId="26" fillId="0" borderId="0" xfId="0" applyFont="1"/>
    <xf numFmtId="0" fontId="27" fillId="0" borderId="0" xfId="0" applyFont="1" applyAlignment="1">
      <alignment horizontal="center"/>
    </xf>
    <xf numFmtId="0" fontId="26" fillId="2" borderId="2" xfId="0" applyFont="1" applyFill="1" applyBorder="1" applyAlignment="1">
      <alignment horizontal="center" vertical="center"/>
    </xf>
    <xf numFmtId="0" fontId="26" fillId="5" borderId="27" xfId="0" applyFont="1" applyFill="1" applyBorder="1" applyAlignment="1">
      <alignment vertical="center"/>
    </xf>
    <xf numFmtId="165" fontId="27" fillId="10" borderId="31" xfId="0" applyNumberFormat="1" applyFont="1" applyFill="1" applyBorder="1" applyAlignment="1">
      <alignment horizontal="right" vertical="center"/>
    </xf>
    <xf numFmtId="10" fontId="27" fillId="10" borderId="31" xfId="0" applyNumberFormat="1" applyFont="1" applyFill="1" applyBorder="1" applyAlignment="1">
      <alignment horizontal="center" vertical="center"/>
    </xf>
    <xf numFmtId="165" fontId="27" fillId="10" borderId="32" xfId="0" applyNumberFormat="1" applyFont="1" applyFill="1" applyBorder="1" applyAlignment="1">
      <alignment horizontal="right" vertical="center"/>
    </xf>
    <xf numFmtId="0" fontId="26" fillId="5" borderId="30" xfId="0" applyFont="1" applyFill="1" applyBorder="1" applyAlignment="1">
      <alignment vertical="center"/>
    </xf>
    <xf numFmtId="0" fontId="20" fillId="5" borderId="85" xfId="0" applyFont="1" applyFill="1" applyBorder="1" applyAlignment="1">
      <alignment vertical="center"/>
    </xf>
    <xf numFmtId="0" fontId="20" fillId="5" borderId="45" xfId="0" applyFont="1" applyFill="1" applyBorder="1" applyAlignment="1">
      <alignment vertical="center"/>
    </xf>
    <xf numFmtId="0" fontId="31" fillId="2" borderId="87" xfId="0" applyFont="1" applyFill="1" applyBorder="1" applyAlignment="1">
      <alignment horizontal="center" vertical="center"/>
    </xf>
    <xf numFmtId="165" fontId="27" fillId="10" borderId="49" xfId="0" applyNumberFormat="1" applyFont="1" applyFill="1" applyBorder="1" applyAlignment="1">
      <alignment vertical="center"/>
    </xf>
    <xf numFmtId="10" fontId="24" fillId="0" borderId="90" xfId="0" applyNumberFormat="1" applyFont="1" applyBorder="1" applyAlignment="1">
      <alignment horizontal="center" vertical="center"/>
    </xf>
    <xf numFmtId="165" fontId="24" fillId="0" borderId="90" xfId="0" applyNumberFormat="1" applyFont="1" applyBorder="1" applyAlignment="1">
      <alignment horizontal="center" vertical="center"/>
    </xf>
    <xf numFmtId="10" fontId="24" fillId="0" borderId="69" xfId="0" applyNumberFormat="1" applyFont="1" applyBorder="1" applyAlignment="1">
      <alignment horizontal="center"/>
    </xf>
    <xf numFmtId="165" fontId="24" fillId="0" borderId="69" xfId="0" applyNumberFormat="1" applyFont="1" applyBorder="1" applyAlignment="1">
      <alignment horizontal="center"/>
    </xf>
    <xf numFmtId="165" fontId="27" fillId="10" borderId="50" xfId="0" applyNumberFormat="1" applyFont="1" applyFill="1" applyBorder="1" applyAlignment="1">
      <alignment vertical="center"/>
    </xf>
    <xf numFmtId="0" fontId="34" fillId="0" borderId="0" xfId="0" applyFont="1"/>
    <xf numFmtId="0" fontId="35" fillId="2" borderId="26" xfId="0" applyFont="1" applyFill="1" applyBorder="1" applyAlignment="1">
      <alignment horizontal="center" vertical="center"/>
    </xf>
    <xf numFmtId="10" fontId="34" fillId="12" borderId="69" xfId="0" applyNumberFormat="1" applyFont="1" applyFill="1" applyBorder="1" applyAlignment="1">
      <alignment horizontal="center" vertical="center"/>
    </xf>
    <xf numFmtId="165" fontId="34" fillId="12" borderId="69" xfId="0" applyNumberFormat="1" applyFont="1" applyFill="1" applyBorder="1" applyAlignment="1">
      <alignment horizontal="center" vertical="center"/>
    </xf>
    <xf numFmtId="10" fontId="34" fillId="12" borderId="69" xfId="0" applyNumberFormat="1" applyFont="1" applyFill="1" applyBorder="1" applyAlignment="1">
      <alignment horizontal="center"/>
    </xf>
    <xf numFmtId="165" fontId="34" fillId="12" borderId="69" xfId="0" applyNumberFormat="1" applyFont="1" applyFill="1" applyBorder="1" applyAlignment="1">
      <alignment horizontal="center"/>
    </xf>
    <xf numFmtId="0" fontId="9" fillId="0" borderId="0" xfId="0" applyFont="1"/>
    <xf numFmtId="165" fontId="34" fillId="0" borderId="0" xfId="0" applyNumberFormat="1" applyFont="1"/>
    <xf numFmtId="0" fontId="37" fillId="0" borderId="0" xfId="0" applyFont="1"/>
    <xf numFmtId="165" fontId="24" fillId="0" borderId="24" xfId="0" applyNumberFormat="1" applyFont="1" applyBorder="1" applyAlignment="1">
      <alignment horizontal="center"/>
    </xf>
    <xf numFmtId="0" fontId="24" fillId="0" borderId="25" xfId="0" applyFont="1" applyBorder="1"/>
    <xf numFmtId="165" fontId="24" fillId="0" borderId="24" xfId="0" applyNumberFormat="1" applyFont="1" applyBorder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24" fillId="0" borderId="25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37" fillId="0" borderId="0" xfId="0" applyFont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24" fillId="5" borderId="0" xfId="0" applyFont="1" applyFill="1" applyAlignment="1">
      <alignment horizontal="center" vertical="center"/>
    </xf>
    <xf numFmtId="165" fontId="24" fillId="0" borderId="25" xfId="0" applyNumberFormat="1" applyFont="1" applyBorder="1" applyAlignment="1">
      <alignment horizontal="center" vertical="center"/>
    </xf>
    <xf numFmtId="0" fontId="13" fillId="0" borderId="0" xfId="0" applyFont="1"/>
    <xf numFmtId="0" fontId="13" fillId="0" borderId="0" xfId="0" applyFont="1" applyAlignment="1">
      <alignment horizontal="center"/>
    </xf>
    <xf numFmtId="0" fontId="17" fillId="0" borderId="95" xfId="0" applyFont="1" applyBorder="1"/>
    <xf numFmtId="0" fontId="11" fillId="0" borderId="96" xfId="0" applyFont="1" applyBorder="1"/>
    <xf numFmtId="165" fontId="1" fillId="0" borderId="96" xfId="0" applyNumberFormat="1" applyFont="1" applyBorder="1" applyAlignment="1">
      <alignment horizontal="right"/>
    </xf>
    <xf numFmtId="10" fontId="1" fillId="0" borderId="96" xfId="0" applyNumberFormat="1" applyFont="1" applyBorder="1" applyAlignment="1">
      <alignment horizontal="center"/>
    </xf>
    <xf numFmtId="0" fontId="47" fillId="0" borderId="100" xfId="0" applyFont="1" applyBorder="1"/>
    <xf numFmtId="0" fontId="1" fillId="0" borderId="101" xfId="0" applyFont="1" applyBorder="1"/>
    <xf numFmtId="0" fontId="1" fillId="0" borderId="103" xfId="0" applyFont="1" applyBorder="1"/>
    <xf numFmtId="0" fontId="1" fillId="0" borderId="104" xfId="0" applyFont="1" applyBorder="1"/>
    <xf numFmtId="0" fontId="11" fillId="0" borderId="0" xfId="0" applyFont="1"/>
    <xf numFmtId="0" fontId="17" fillId="0" borderId="103" xfId="0" applyFont="1" applyBorder="1"/>
    <xf numFmtId="10" fontId="13" fillId="0" borderId="0" xfId="0" applyNumberFormat="1" applyFont="1" applyAlignment="1">
      <alignment horizontal="center"/>
    </xf>
    <xf numFmtId="0" fontId="1" fillId="0" borderId="105" xfId="0" applyFont="1" applyBorder="1"/>
    <xf numFmtId="165" fontId="49" fillId="0" borderId="103" xfId="0" applyNumberFormat="1" applyFont="1" applyBorder="1"/>
    <xf numFmtId="0" fontId="11" fillId="0" borderId="97" xfId="0" applyFont="1" applyBorder="1"/>
    <xf numFmtId="0" fontId="11" fillId="0" borderId="98" xfId="0" applyFont="1" applyBorder="1"/>
    <xf numFmtId="0" fontId="1" fillId="0" borderId="99" xfId="0" applyFont="1" applyBorder="1"/>
    <xf numFmtId="165" fontId="1" fillId="0" borderId="95" xfId="0" applyNumberFormat="1" applyFont="1" applyBorder="1"/>
    <xf numFmtId="165" fontId="49" fillId="0" borderId="103" xfId="0" applyNumberFormat="1" applyFont="1" applyBorder="1" applyAlignment="1">
      <alignment horizontal="center"/>
    </xf>
    <xf numFmtId="0" fontId="11" fillId="0" borderId="103" xfId="0" applyFont="1" applyBorder="1"/>
    <xf numFmtId="0" fontId="1" fillId="0" borderId="106" xfId="0" applyFont="1" applyBorder="1"/>
    <xf numFmtId="0" fontId="1" fillId="0" borderId="107" xfId="0" applyFont="1" applyBorder="1"/>
    <xf numFmtId="0" fontId="1" fillId="0" borderId="108" xfId="0" applyFont="1" applyBorder="1"/>
    <xf numFmtId="0" fontId="14" fillId="2" borderId="0" xfId="0" applyFont="1" applyFill="1" applyAlignment="1">
      <alignment horizontal="center" vertical="center"/>
    </xf>
    <xf numFmtId="0" fontId="14" fillId="2" borderId="26" xfId="0" applyFont="1" applyFill="1" applyBorder="1" applyAlignment="1">
      <alignment horizontal="center" vertical="center"/>
    </xf>
    <xf numFmtId="10" fontId="34" fillId="5" borderId="69" xfId="0" applyNumberFormat="1" applyFont="1" applyFill="1" applyBorder="1" applyAlignment="1">
      <alignment horizontal="center" vertical="center"/>
    </xf>
    <xf numFmtId="165" fontId="34" fillId="5" borderId="69" xfId="0" applyNumberFormat="1" applyFont="1" applyFill="1" applyBorder="1" applyAlignment="1">
      <alignment horizontal="center" vertical="center"/>
    </xf>
    <xf numFmtId="0" fontId="0" fillId="0" borderId="0" xfId="0"/>
    <xf numFmtId="0" fontId="3" fillId="2" borderId="0" xfId="0" applyFont="1" applyFill="1"/>
    <xf numFmtId="0" fontId="0" fillId="0" borderId="0" xfId="0"/>
    <xf numFmtId="0" fontId="51" fillId="0" borderId="3" xfId="0" applyFont="1" applyBorder="1" applyAlignment="1">
      <alignment horizontal="left" vertical="top" wrapText="1"/>
    </xf>
    <xf numFmtId="0" fontId="52" fillId="0" borderId="10" xfId="0" applyFont="1" applyBorder="1"/>
    <xf numFmtId="0" fontId="52" fillId="0" borderId="11" xfId="0" applyFont="1" applyBorder="1"/>
    <xf numFmtId="0" fontId="52" fillId="0" borderId="15" xfId="0" applyFont="1" applyBorder="1"/>
    <xf numFmtId="0" fontId="52" fillId="0" borderId="0" xfId="0" applyFont="1" applyAlignment="1"/>
    <xf numFmtId="0" fontId="52" fillId="0" borderId="2" xfId="0" applyFont="1" applyBorder="1"/>
    <xf numFmtId="0" fontId="52" fillId="0" borderId="17" xfId="0" applyFont="1" applyBorder="1"/>
    <xf numFmtId="0" fontId="52" fillId="0" borderId="6" xfId="0" applyFont="1" applyBorder="1"/>
    <xf numFmtId="0" fontId="52" fillId="0" borderId="7" xfId="0" applyFont="1" applyBorder="1"/>
    <xf numFmtId="0" fontId="4" fillId="2" borderId="1" xfId="0" applyFont="1" applyFill="1" applyBorder="1" applyAlignment="1">
      <alignment horizontal="center" vertical="center"/>
    </xf>
    <xf numFmtId="0" fontId="0" fillId="0" borderId="8" xfId="0" applyBorder="1"/>
    <xf numFmtId="0" fontId="0" fillId="0" borderId="9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2" fillId="2" borderId="7" xfId="0" applyFont="1" applyFill="1" applyBorder="1" applyAlignment="1">
      <alignment horizontal="center" vertical="center"/>
    </xf>
    <xf numFmtId="0" fontId="0" fillId="0" borderId="0" xfId="0" applyAlignment="1"/>
    <xf numFmtId="0" fontId="0" fillId="0" borderId="2" xfId="0" applyBorder="1"/>
    <xf numFmtId="0" fontId="0" fillId="0" borderId="6" xfId="0" applyBorder="1"/>
    <xf numFmtId="0" fontId="0" fillId="0" borderId="7" xfId="0" applyBorder="1"/>
    <xf numFmtId="0" fontId="1" fillId="2" borderId="1" xfId="0" applyFont="1" applyFill="1" applyBorder="1" applyAlignment="1"/>
    <xf numFmtId="0" fontId="0" fillId="0" borderId="4" xfId="0" applyBorder="1"/>
    <xf numFmtId="0" fontId="0" fillId="0" borderId="5" xfId="0" applyBorder="1"/>
    <xf numFmtId="0" fontId="4" fillId="3" borderId="1" xfId="0" applyFont="1" applyFill="1" applyBorder="1" applyAlignment="1">
      <alignment horizontal="center" vertical="center"/>
    </xf>
    <xf numFmtId="0" fontId="17" fillId="8" borderId="0" xfId="0" applyFont="1" applyFill="1" applyAlignment="1">
      <alignment horizontal="center" vertical="center"/>
    </xf>
    <xf numFmtId="165" fontId="5" fillId="5" borderId="0" xfId="0" applyNumberFormat="1" applyFont="1" applyFill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9" fillId="0" borderId="0" xfId="0" applyFont="1" applyAlignment="1">
      <alignment horizontal="center" vertical="top"/>
    </xf>
    <xf numFmtId="0" fontId="14" fillId="2" borderId="0" xfId="0" applyFont="1" applyFill="1" applyAlignment="1">
      <alignment horizontal="center" vertical="center"/>
    </xf>
    <xf numFmtId="165" fontId="18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top"/>
    </xf>
    <xf numFmtId="0" fontId="12" fillId="6" borderId="0" xfId="0" applyFont="1" applyFill="1" applyAlignment="1">
      <alignment horizontal="center" vertical="center"/>
    </xf>
    <xf numFmtId="165" fontId="1" fillId="5" borderId="0" xfId="0" applyNumberFormat="1" applyFont="1" applyFill="1" applyAlignment="1">
      <alignment horizontal="center"/>
    </xf>
    <xf numFmtId="165" fontId="1" fillId="5" borderId="0" xfId="0" applyNumberFormat="1" applyFont="1" applyFill="1" applyAlignment="1">
      <alignment horizontal="center" vertical="center"/>
    </xf>
    <xf numFmtId="165" fontId="1" fillId="5" borderId="0" xfId="0" applyNumberFormat="1" applyFont="1" applyFill="1" applyAlignment="1">
      <alignment horizontal="left"/>
    </xf>
    <xf numFmtId="165" fontId="1" fillId="5" borderId="0" xfId="0" applyNumberFormat="1" applyFont="1" applyFill="1" applyAlignment="1">
      <alignment horizontal="right"/>
    </xf>
    <xf numFmtId="0" fontId="10" fillId="4" borderId="109" xfId="0" applyFont="1" applyFill="1" applyBorder="1" applyAlignment="1">
      <alignment horizontal="center" vertical="center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4" fillId="7" borderId="0" xfId="0" applyFont="1" applyFill="1" applyAlignment="1">
      <alignment horizontal="center" vertical="center"/>
    </xf>
    <xf numFmtId="165" fontId="1" fillId="0" borderId="0" xfId="0" applyNumberFormat="1" applyFont="1" applyAlignment="1">
      <alignment horizontal="center" vertical="center"/>
    </xf>
    <xf numFmtId="10" fontId="1" fillId="5" borderId="0" xfId="0" applyNumberFormat="1" applyFont="1" applyFill="1" applyAlignment="1">
      <alignment horizontal="center" vertical="center"/>
    </xf>
    <xf numFmtId="2" fontId="13" fillId="5" borderId="0" xfId="0" applyNumberFormat="1" applyFont="1" applyFill="1" applyAlignment="1">
      <alignment horizontal="center" vertical="center"/>
    </xf>
    <xf numFmtId="165" fontId="14" fillId="8" borderId="0" xfId="0" applyNumberFormat="1" applyFont="1" applyFill="1" applyAlignment="1">
      <alignment horizontal="center" vertical="center"/>
    </xf>
    <xf numFmtId="0" fontId="6" fillId="4" borderId="0" xfId="0" applyFont="1" applyFill="1" applyAlignment="1">
      <alignment horizontal="center" vertical="center"/>
    </xf>
    <xf numFmtId="0" fontId="17" fillId="0" borderId="0" xfId="0" applyFont="1" applyAlignment="1">
      <alignment horizontal="center" vertical="center"/>
    </xf>
    <xf numFmtId="166" fontId="13" fillId="5" borderId="0" xfId="0" applyNumberFormat="1" applyFont="1" applyFill="1" applyAlignment="1">
      <alignment horizontal="center" vertical="center"/>
    </xf>
    <xf numFmtId="0" fontId="7" fillId="0" borderId="0" xfId="0" applyFont="1" applyAlignment="1">
      <alignment horizontal="center"/>
    </xf>
    <xf numFmtId="165" fontId="13" fillId="5" borderId="0" xfId="0" applyNumberFormat="1" applyFont="1" applyFill="1" applyAlignment="1">
      <alignment horizontal="center" vertical="center"/>
    </xf>
    <xf numFmtId="165" fontId="10" fillId="4" borderId="0" xfId="0" applyNumberFormat="1" applyFont="1" applyFill="1" applyAlignment="1">
      <alignment horizontal="center" vertical="center"/>
    </xf>
    <xf numFmtId="0" fontId="1" fillId="5" borderId="0" xfId="0" applyFont="1" applyFill="1" applyAlignment="1">
      <alignment horizontal="left"/>
    </xf>
    <xf numFmtId="0" fontId="1" fillId="2" borderId="0" xfId="0" applyFont="1" applyFill="1" applyAlignment="1"/>
    <xf numFmtId="0" fontId="1" fillId="0" borderId="110" xfId="0" applyFont="1" applyBorder="1"/>
    <xf numFmtId="165" fontId="9" fillId="5" borderId="0" xfId="0" applyNumberFormat="1" applyFont="1" applyFill="1" applyAlignment="1">
      <alignment horizontal="center" vertical="center"/>
    </xf>
    <xf numFmtId="165" fontId="14" fillId="7" borderId="0" xfId="0" applyNumberFormat="1" applyFont="1" applyFill="1" applyAlignment="1">
      <alignment horizontal="center" vertical="center"/>
    </xf>
    <xf numFmtId="0" fontId="8" fillId="0" borderId="0" xfId="0" applyFont="1" applyAlignment="1">
      <alignment horizontal="center"/>
    </xf>
    <xf numFmtId="0" fontId="5" fillId="5" borderId="0" xfId="0" applyFont="1" applyFill="1" applyAlignment="1">
      <alignment horizontal="center" vertical="center"/>
    </xf>
    <xf numFmtId="0" fontId="15" fillId="0" borderId="0" xfId="0" applyFont="1" applyAlignment="1">
      <alignment horizontal="center"/>
    </xf>
    <xf numFmtId="0" fontId="1" fillId="0" borderId="111" xfId="0" applyFont="1" applyBorder="1"/>
    <xf numFmtId="165" fontId="4" fillId="7" borderId="0" xfId="0" applyNumberFormat="1" applyFont="1" applyFill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" fillId="5" borderId="0" xfId="0" applyFont="1" applyFill="1" applyAlignment="1">
      <alignment horizontal="center"/>
    </xf>
    <xf numFmtId="165" fontId="16" fillId="5" borderId="0" xfId="0" applyNumberFormat="1" applyFont="1" applyFill="1" applyAlignment="1">
      <alignment horizontal="center" vertical="center"/>
    </xf>
    <xf numFmtId="0" fontId="4" fillId="2" borderId="15" xfId="0" applyFont="1" applyFill="1" applyBorder="1" applyAlignment="1">
      <alignment horizontal="center" vertical="center" wrapText="1"/>
    </xf>
    <xf numFmtId="0" fontId="0" fillId="0" borderId="15" xfId="0" applyBorder="1"/>
    <xf numFmtId="0" fontId="4" fillId="2" borderId="26" xfId="0" applyFont="1" applyFill="1" applyBorder="1" applyAlignment="1">
      <alignment horizontal="center" vertical="center" wrapText="1"/>
    </xf>
    <xf numFmtId="0" fontId="0" fillId="0" borderId="26" xfId="0" applyBorder="1"/>
    <xf numFmtId="0" fontId="10" fillId="4" borderId="26" xfId="0" applyFont="1" applyFill="1" applyBorder="1" applyAlignment="1">
      <alignment horizontal="center" vertical="center" wrapText="1"/>
    </xf>
    <xf numFmtId="0" fontId="10" fillId="4" borderId="2" xfId="0" applyFont="1" applyFill="1" applyBorder="1" applyAlignment="1">
      <alignment horizontal="center" vertical="center"/>
    </xf>
    <xf numFmtId="0" fontId="14" fillId="2" borderId="112" xfId="0" applyFont="1" applyFill="1" applyBorder="1" applyAlignment="1">
      <alignment horizontal="center"/>
    </xf>
    <xf numFmtId="0" fontId="0" fillId="0" borderId="38" xfId="0" applyBorder="1"/>
    <xf numFmtId="0" fontId="0" fillId="0" borderId="39" xfId="0" applyBorder="1"/>
    <xf numFmtId="165" fontId="16" fillId="9" borderId="46" xfId="0" applyNumberFormat="1" applyFont="1" applyFill="1" applyBorder="1" applyAlignment="1">
      <alignment horizontal="left" vertical="center"/>
    </xf>
    <xf numFmtId="0" fontId="0" fillId="0" borderId="49" xfId="0" applyBorder="1"/>
    <xf numFmtId="0" fontId="14" fillId="2" borderId="55" xfId="0" applyFont="1" applyFill="1" applyBorder="1" applyAlignment="1">
      <alignment horizontal="center"/>
    </xf>
    <xf numFmtId="0" fontId="0" fillId="0" borderId="54" xfId="0" applyBorder="1"/>
    <xf numFmtId="0" fontId="10" fillId="4" borderId="113" xfId="0" applyFont="1" applyFill="1" applyBorder="1" applyAlignment="1">
      <alignment horizontal="left" vertical="center"/>
    </xf>
    <xf numFmtId="0" fontId="0" fillId="0" borderId="57" xfId="0" applyBorder="1"/>
    <xf numFmtId="0" fontId="0" fillId="0" borderId="58" xfId="0" applyBorder="1"/>
    <xf numFmtId="0" fontId="10" fillId="4" borderId="117" xfId="0" applyFont="1" applyFill="1" applyBorder="1" applyAlignment="1">
      <alignment horizontal="center" vertical="center"/>
    </xf>
    <xf numFmtId="0" fontId="0" fillId="0" borderId="52" xfId="0" applyBorder="1"/>
    <xf numFmtId="0" fontId="0" fillId="0" borderId="53" xfId="0" applyBorder="1"/>
    <xf numFmtId="0" fontId="14" fillId="5" borderId="33" xfId="0" applyFont="1" applyFill="1" applyBorder="1" applyAlignment="1">
      <alignment horizontal="left" vertical="center"/>
    </xf>
    <xf numFmtId="0" fontId="0" fillId="0" borderId="50" xfId="0" applyBorder="1"/>
    <xf numFmtId="0" fontId="0" fillId="0" borderId="33" xfId="0" applyBorder="1"/>
    <xf numFmtId="165" fontId="16" fillId="9" borderId="56" xfId="0" applyNumberFormat="1" applyFont="1" applyFill="1" applyBorder="1" applyAlignment="1">
      <alignment horizontal="center" vertical="center"/>
    </xf>
    <xf numFmtId="0" fontId="14" fillId="2" borderId="40" xfId="0" applyFont="1" applyFill="1" applyBorder="1" applyAlignment="1">
      <alignment horizontal="center"/>
    </xf>
    <xf numFmtId="0" fontId="0" fillId="0" borderId="63" xfId="0" applyBorder="1"/>
    <xf numFmtId="0" fontId="14" fillId="5" borderId="30" xfId="0" applyFont="1" applyFill="1" applyBorder="1" applyAlignment="1">
      <alignment horizontal="left" vertical="center"/>
    </xf>
    <xf numFmtId="0" fontId="0" fillId="0" borderId="30" xfId="0" applyBorder="1"/>
    <xf numFmtId="0" fontId="10" fillId="4" borderId="115" xfId="0" applyFont="1" applyFill="1" applyBorder="1" applyAlignment="1">
      <alignment horizontal="left" vertical="center"/>
    </xf>
    <xf numFmtId="0" fontId="0" fillId="0" borderId="61" xfId="0" applyBorder="1"/>
    <xf numFmtId="0" fontId="0" fillId="0" borderId="62" xfId="0" applyBorder="1"/>
    <xf numFmtId="0" fontId="0" fillId="0" borderId="36" xfId="0" applyBorder="1"/>
    <xf numFmtId="0" fontId="0" fillId="0" borderId="37" xfId="0" applyBorder="1"/>
    <xf numFmtId="0" fontId="10" fillId="4" borderId="114" xfId="0" applyFont="1" applyFill="1" applyBorder="1" applyAlignment="1">
      <alignment horizontal="left" vertical="center"/>
    </xf>
    <xf numFmtId="0" fontId="0" fillId="0" borderId="59" xfId="0" applyBorder="1"/>
    <xf numFmtId="0" fontId="0" fillId="0" borderId="60" xfId="0" applyBorder="1"/>
    <xf numFmtId="165" fontId="16" fillId="9" borderId="116" xfId="0" applyNumberFormat="1" applyFont="1" applyFill="1" applyBorder="1" applyAlignment="1">
      <alignment horizontal="center" vertical="center"/>
    </xf>
    <xf numFmtId="0" fontId="26" fillId="2" borderId="6" xfId="0" applyFont="1" applyFill="1" applyBorder="1" applyAlignment="1">
      <alignment horizontal="center" vertical="center"/>
    </xf>
    <xf numFmtId="0" fontId="26" fillId="2" borderId="2" xfId="0" applyFont="1" applyFill="1" applyBorder="1" applyAlignment="1">
      <alignment horizontal="center" vertical="center"/>
    </xf>
    <xf numFmtId="0" fontId="22" fillId="0" borderId="0" xfId="0" applyFont="1" applyAlignment="1">
      <alignment horizontal="left"/>
    </xf>
    <xf numFmtId="0" fontId="20" fillId="2" borderId="0" xfId="0" applyFont="1" applyFill="1" applyAlignment="1">
      <alignment horizontal="center" vertical="center"/>
    </xf>
    <xf numFmtId="0" fontId="23" fillId="4" borderId="0" xfId="0" applyFont="1" applyFill="1" applyAlignment="1">
      <alignment horizontal="center" vertical="center"/>
    </xf>
    <xf numFmtId="0" fontId="31" fillId="2" borderId="86" xfId="0" applyFont="1" applyFill="1" applyBorder="1" applyAlignment="1">
      <alignment horizontal="center" vertical="center"/>
    </xf>
    <xf numFmtId="0" fontId="0" fillId="0" borderId="86" xfId="0" applyBorder="1"/>
    <xf numFmtId="0" fontId="22" fillId="0" borderId="0" xfId="0" applyFont="1" applyAlignment="1">
      <alignment horizontal="center"/>
    </xf>
    <xf numFmtId="165" fontId="27" fillId="10" borderId="118" xfId="0" applyNumberFormat="1" applyFont="1" applyFill="1" applyBorder="1" applyAlignment="1">
      <alignment horizontal="right" vertical="center"/>
    </xf>
    <xf numFmtId="0" fontId="0" fillId="0" borderId="76" xfId="0" applyBorder="1"/>
    <xf numFmtId="0" fontId="0" fillId="0" borderId="77" xfId="0" applyBorder="1"/>
    <xf numFmtId="0" fontId="32" fillId="2" borderId="88" xfId="0" applyFont="1" applyFill="1" applyBorder="1" applyAlignment="1">
      <alignment horizontal="center" vertical="center"/>
    </xf>
    <xf numFmtId="165" fontId="27" fillId="10" borderId="68" xfId="0" applyNumberFormat="1" applyFont="1" applyFill="1" applyBorder="1" applyAlignment="1">
      <alignment horizontal="center" vertical="center"/>
    </xf>
    <xf numFmtId="0" fontId="0" fillId="0" borderId="68" xfId="0" applyBorder="1"/>
    <xf numFmtId="0" fontId="33" fillId="4" borderId="109" xfId="0" applyFont="1" applyFill="1" applyBorder="1" applyAlignment="1">
      <alignment horizontal="center" vertical="center"/>
    </xf>
    <xf numFmtId="165" fontId="27" fillId="10" borderId="82" xfId="0" applyNumberFormat="1" applyFont="1" applyFill="1" applyBorder="1" applyAlignment="1">
      <alignment horizontal="center"/>
    </xf>
    <xf numFmtId="0" fontId="30" fillId="4" borderId="59" xfId="0" applyFont="1" applyFill="1" applyBorder="1" applyAlignment="1">
      <alignment vertical="center"/>
    </xf>
    <xf numFmtId="165" fontId="27" fillId="10" borderId="84" xfId="0" applyNumberFormat="1" applyFont="1" applyFill="1" applyBorder="1" applyAlignment="1">
      <alignment horizontal="center"/>
    </xf>
    <xf numFmtId="0" fontId="26" fillId="0" borderId="0" xfId="0" applyFont="1" applyAlignment="1">
      <alignment horizontal="left"/>
    </xf>
    <xf numFmtId="0" fontId="30" fillId="4" borderId="10" xfId="0" applyFont="1" applyFill="1" applyBorder="1" applyAlignment="1">
      <alignment vertical="center"/>
    </xf>
    <xf numFmtId="0" fontId="0" fillId="0" borderId="10" xfId="0" applyBorder="1"/>
    <xf numFmtId="165" fontId="27" fillId="10" borderId="47" xfId="0" applyNumberFormat="1" applyFont="1" applyFill="1" applyBorder="1" applyAlignment="1">
      <alignment horizontal="center" vertical="center"/>
    </xf>
    <xf numFmtId="0" fontId="5" fillId="7" borderId="15" xfId="0" applyFont="1" applyFill="1" applyBorder="1" applyAlignment="1">
      <alignment horizontal="center" vertical="center"/>
    </xf>
    <xf numFmtId="0" fontId="36" fillId="0" borderId="0" xfId="0" applyFont="1" applyAlignment="1">
      <alignment horizontal="center"/>
    </xf>
    <xf numFmtId="0" fontId="20" fillId="5" borderId="80" xfId="0" applyFont="1" applyFill="1" applyBorder="1" applyAlignment="1">
      <alignment vertical="center"/>
    </xf>
    <xf numFmtId="0" fontId="4" fillId="2" borderId="2" xfId="0" applyFont="1" applyFill="1" applyBorder="1" applyAlignment="1">
      <alignment horizontal="center" vertical="center"/>
    </xf>
    <xf numFmtId="165" fontId="28" fillId="0" borderId="70" xfId="0" applyNumberFormat="1" applyFont="1" applyBorder="1" applyAlignment="1">
      <alignment horizontal="center"/>
    </xf>
    <xf numFmtId="165" fontId="34" fillId="12" borderId="68" xfId="0" applyNumberFormat="1" applyFont="1" applyFill="1" applyBorder="1" applyAlignment="1">
      <alignment horizontal="center"/>
    </xf>
    <xf numFmtId="0" fontId="25" fillId="4" borderId="0" xfId="0" applyFont="1" applyFill="1" applyAlignment="1">
      <alignment horizontal="center" vertical="center"/>
    </xf>
    <xf numFmtId="0" fontId="26" fillId="5" borderId="83" xfId="0" applyFont="1" applyFill="1" applyBorder="1" applyAlignment="1">
      <alignment vertical="center"/>
    </xf>
    <xf numFmtId="0" fontId="0" fillId="0" borderId="83" xfId="0" applyBorder="1"/>
    <xf numFmtId="165" fontId="24" fillId="0" borderId="68" xfId="0" applyNumberFormat="1" applyFont="1" applyBorder="1" applyAlignment="1">
      <alignment horizontal="center"/>
    </xf>
    <xf numFmtId="165" fontId="34" fillId="12" borderId="68" xfId="0" applyNumberFormat="1" applyFont="1" applyFill="1" applyBorder="1" applyAlignment="1">
      <alignment horizontal="center" vertical="center"/>
    </xf>
    <xf numFmtId="165" fontId="27" fillId="10" borderId="79" xfId="0" applyNumberFormat="1" applyFont="1" applyFill="1" applyBorder="1" applyAlignment="1">
      <alignment horizontal="center" vertical="center"/>
    </xf>
    <xf numFmtId="0" fontId="0" fillId="0" borderId="66" xfId="0" applyBorder="1"/>
    <xf numFmtId="0" fontId="26" fillId="5" borderId="81" xfId="0" applyFont="1" applyFill="1" applyBorder="1" applyAlignment="1">
      <alignment vertical="center"/>
    </xf>
    <xf numFmtId="0" fontId="0" fillId="0" borderId="81" xfId="0" applyBorder="1"/>
    <xf numFmtId="165" fontId="24" fillId="0" borderId="89" xfId="0" applyNumberFormat="1" applyFont="1" applyBorder="1" applyAlignment="1">
      <alignment horizontal="center" vertical="center"/>
    </xf>
    <xf numFmtId="0" fontId="0" fillId="0" borderId="89" xfId="0" applyBorder="1"/>
    <xf numFmtId="0" fontId="28" fillId="2" borderId="15" xfId="0" applyFont="1" applyFill="1" applyBorder="1" applyAlignment="1">
      <alignment horizontal="center" vertical="center"/>
    </xf>
    <xf numFmtId="0" fontId="21" fillId="4" borderId="0" xfId="0" applyFont="1" applyFill="1" applyAlignment="1">
      <alignment horizontal="center" vertical="center"/>
    </xf>
    <xf numFmtId="165" fontId="26" fillId="10" borderId="6" xfId="0" applyNumberFormat="1" applyFont="1" applyFill="1" applyBorder="1" applyAlignment="1">
      <alignment horizontal="center" vertical="center"/>
    </xf>
    <xf numFmtId="165" fontId="28" fillId="0" borderId="91" xfId="0" applyNumberFormat="1" applyFont="1" applyBorder="1" applyAlignment="1">
      <alignment horizontal="center" vertical="center"/>
    </xf>
    <xf numFmtId="165" fontId="5" fillId="8" borderId="70" xfId="0" applyNumberFormat="1" applyFont="1" applyFill="1" applyBorder="1" applyAlignment="1">
      <alignment horizontal="center" vertical="center"/>
    </xf>
    <xf numFmtId="165" fontId="27" fillId="10" borderId="118" xfId="0" applyNumberFormat="1" applyFont="1" applyFill="1" applyBorder="1" applyAlignment="1">
      <alignment horizontal="center" vertical="center"/>
    </xf>
    <xf numFmtId="0" fontId="6" fillId="4" borderId="0" xfId="0" applyFont="1" applyFill="1" applyAlignment="1">
      <alignment horizontal="center"/>
    </xf>
    <xf numFmtId="165" fontId="27" fillId="5" borderId="47" xfId="0" applyNumberFormat="1" applyFont="1" applyFill="1" applyBorder="1" applyAlignment="1">
      <alignment horizontal="center" vertical="center"/>
    </xf>
    <xf numFmtId="0" fontId="26" fillId="2" borderId="0" xfId="0" applyFont="1" applyFill="1" applyAlignment="1">
      <alignment horizontal="center" vertical="center"/>
    </xf>
    <xf numFmtId="0" fontId="26" fillId="5" borderId="78" xfId="0" applyFont="1" applyFill="1" applyBorder="1" applyAlignment="1">
      <alignment vertical="center"/>
    </xf>
    <xf numFmtId="0" fontId="0" fillId="0" borderId="78" xfId="0" applyBorder="1"/>
    <xf numFmtId="0" fontId="30" fillId="4" borderId="6" xfId="0" applyFont="1" applyFill="1" applyBorder="1" applyAlignment="1">
      <alignment vertical="center"/>
    </xf>
    <xf numFmtId="165" fontId="27" fillId="10" borderId="79" xfId="0" applyNumberFormat="1" applyFont="1" applyFill="1" applyBorder="1" applyAlignment="1">
      <alignment horizontal="center"/>
    </xf>
    <xf numFmtId="165" fontId="5" fillId="8" borderId="70" xfId="0" applyNumberFormat="1" applyFont="1" applyFill="1" applyBorder="1" applyAlignment="1">
      <alignment horizontal="center"/>
    </xf>
    <xf numFmtId="0" fontId="21" fillId="4" borderId="0" xfId="0" applyFont="1" applyFill="1" applyAlignment="1">
      <alignment horizontal="center"/>
    </xf>
    <xf numFmtId="165" fontId="20" fillId="0" borderId="0" xfId="0" applyNumberFormat="1" applyFont="1" applyAlignment="1">
      <alignment horizontal="center" vertical="center"/>
    </xf>
    <xf numFmtId="0" fontId="24" fillId="0" borderId="0" xfId="0" applyFont="1" applyAlignment="1">
      <alignment horizontal="center" vertical="center"/>
    </xf>
    <xf numFmtId="165" fontId="24" fillId="5" borderId="0" xfId="0" applyNumberFormat="1" applyFont="1" applyFill="1" applyAlignment="1">
      <alignment horizontal="center" vertical="center"/>
    </xf>
    <xf numFmtId="2" fontId="43" fillId="5" borderId="0" xfId="0" applyNumberFormat="1" applyFont="1" applyFill="1" applyAlignment="1">
      <alignment horizontal="center" vertical="center"/>
    </xf>
    <xf numFmtId="0" fontId="39" fillId="0" borderId="0" xfId="0" applyFont="1" applyAlignment="1">
      <alignment horizontal="center"/>
    </xf>
    <xf numFmtId="0" fontId="32" fillId="2" borderId="0" xfId="0" applyFont="1" applyFill="1" applyAlignment="1">
      <alignment horizontal="center" vertical="center"/>
    </xf>
    <xf numFmtId="0" fontId="20" fillId="0" borderId="0" xfId="0" applyFont="1" applyAlignment="1">
      <alignment horizontal="center" vertical="center"/>
    </xf>
    <xf numFmtId="165" fontId="43" fillId="5" borderId="0" xfId="0" applyNumberFormat="1" applyFont="1" applyFill="1" applyAlignment="1">
      <alignment horizontal="center" vertical="center"/>
    </xf>
    <xf numFmtId="0" fontId="28" fillId="0" borderId="0" xfId="0" applyFont="1" applyAlignment="1">
      <alignment horizontal="center" vertical="center"/>
    </xf>
    <xf numFmtId="165" fontId="41" fillId="7" borderId="0" xfId="0" applyNumberFormat="1" applyFont="1" applyFill="1" applyAlignment="1">
      <alignment horizontal="center" vertical="center"/>
    </xf>
    <xf numFmtId="165" fontId="24" fillId="0" borderId="0" xfId="0" applyNumberFormat="1" applyFont="1" applyAlignment="1">
      <alignment horizontal="center" vertical="center"/>
    </xf>
    <xf numFmtId="165" fontId="45" fillId="8" borderId="0" xfId="0" applyNumberFormat="1" applyFont="1" applyFill="1" applyAlignment="1">
      <alignment horizontal="center" vertical="center"/>
    </xf>
    <xf numFmtId="0" fontId="44" fillId="4" borderId="119" xfId="0" applyFont="1" applyFill="1" applyBorder="1" applyAlignment="1">
      <alignment horizontal="center" vertical="center"/>
    </xf>
    <xf numFmtId="0" fontId="0" fillId="0" borderId="93" xfId="0" applyBorder="1"/>
    <xf numFmtId="0" fontId="0" fillId="0" borderId="94" xfId="0" applyBorder="1"/>
    <xf numFmtId="0" fontId="42" fillId="0" borderId="0" xfId="0" applyFont="1" applyAlignment="1">
      <alignment horizontal="center" vertical="center"/>
    </xf>
    <xf numFmtId="2" fontId="24" fillId="0" borderId="0" xfId="0" applyNumberFormat="1" applyFont="1" applyAlignment="1">
      <alignment horizontal="center" vertical="center"/>
    </xf>
    <xf numFmtId="0" fontId="21" fillId="4" borderId="109" xfId="0" applyFont="1" applyFill="1" applyBorder="1" applyAlignment="1">
      <alignment horizontal="center" vertical="center"/>
    </xf>
    <xf numFmtId="0" fontId="40" fillId="0" borderId="24" xfId="0" applyFont="1" applyBorder="1" applyAlignment="1">
      <alignment horizontal="center" vertical="center"/>
    </xf>
    <xf numFmtId="10" fontId="24" fillId="5" borderId="0" xfId="0" applyNumberFormat="1" applyFont="1" applyFill="1" applyAlignment="1">
      <alignment horizontal="center" vertical="center"/>
    </xf>
    <xf numFmtId="0" fontId="24" fillId="5" borderId="0" xfId="0" applyFont="1" applyFill="1" applyAlignment="1">
      <alignment horizontal="center" vertical="center"/>
    </xf>
    <xf numFmtId="165" fontId="46" fillId="7" borderId="0" xfId="0" applyNumberFormat="1" applyFont="1" applyFill="1" applyAlignment="1">
      <alignment horizontal="center" vertical="center"/>
    </xf>
    <xf numFmtId="165" fontId="40" fillId="5" borderId="0" xfId="0" applyNumberFormat="1" applyFont="1" applyFill="1" applyAlignment="1">
      <alignment horizontal="center"/>
    </xf>
    <xf numFmtId="0" fontId="26" fillId="6" borderId="0" xfId="0" applyFont="1" applyFill="1" applyAlignment="1">
      <alignment horizontal="center" vertical="center"/>
    </xf>
    <xf numFmtId="0" fontId="41" fillId="7" borderId="92" xfId="0" applyFont="1" applyFill="1" applyBorder="1" applyAlignment="1">
      <alignment horizontal="center" vertical="center"/>
    </xf>
    <xf numFmtId="165" fontId="20" fillId="8" borderId="0" xfId="0" applyNumberFormat="1" applyFont="1" applyFill="1" applyAlignment="1">
      <alignment horizontal="center" vertical="center"/>
    </xf>
    <xf numFmtId="165" fontId="38" fillId="5" borderId="0" xfId="0" applyNumberFormat="1" applyFont="1" applyFill="1" applyAlignment="1">
      <alignment horizontal="center" vertical="center"/>
    </xf>
    <xf numFmtId="165" fontId="45" fillId="5" borderId="0" xfId="0" applyNumberFormat="1" applyFont="1" applyFill="1" applyAlignment="1">
      <alignment horizontal="center" vertical="center"/>
    </xf>
    <xf numFmtId="0" fontId="20" fillId="3" borderId="0" xfId="0" applyFont="1" applyFill="1" applyAlignment="1">
      <alignment horizontal="center" vertical="center"/>
    </xf>
    <xf numFmtId="10" fontId="24" fillId="12" borderId="0" xfId="0" applyNumberFormat="1" applyFont="1" applyFill="1" applyAlignment="1">
      <alignment horizontal="center" vertical="center"/>
    </xf>
    <xf numFmtId="0" fontId="38" fillId="5" borderId="0" xfId="0" applyFont="1" applyFill="1" applyAlignment="1">
      <alignment horizontal="center" vertical="center"/>
    </xf>
    <xf numFmtId="0" fontId="14" fillId="2" borderId="2" xfId="0" applyFont="1" applyFill="1" applyBorder="1" applyAlignment="1">
      <alignment horizontal="center" vertical="center"/>
    </xf>
    <xf numFmtId="165" fontId="11" fillId="0" borderId="95" xfId="0" applyNumberFormat="1" applyFont="1" applyBorder="1" applyAlignment="1">
      <alignment horizontal="center"/>
    </xf>
    <xf numFmtId="0" fontId="0" fillId="0" borderId="98" xfId="0" applyBorder="1"/>
    <xf numFmtId="0" fontId="0" fillId="0" borderId="99" xfId="0" applyBorder="1"/>
    <xf numFmtId="0" fontId="14" fillId="7" borderId="15" xfId="0" applyFont="1" applyFill="1" applyBorder="1" applyAlignment="1">
      <alignment horizontal="center" vertical="center"/>
    </xf>
    <xf numFmtId="165" fontId="48" fillId="0" borderId="102" xfId="0" applyNumberFormat="1" applyFont="1" applyBorder="1" applyAlignment="1">
      <alignment horizontal="center"/>
    </xf>
    <xf numFmtId="0" fontId="0" fillId="0" borderId="102" xfId="0" applyBorder="1"/>
    <xf numFmtId="0" fontId="11" fillId="0" borderId="95" xfId="0" applyFont="1" applyBorder="1" applyAlignment="1">
      <alignment horizontal="left"/>
    </xf>
    <xf numFmtId="165" fontId="13" fillId="0" borderId="104" xfId="0" applyNumberFormat="1" applyFont="1" applyBorder="1" applyAlignment="1">
      <alignment horizontal="center"/>
    </xf>
    <xf numFmtId="0" fontId="0" fillId="0" borderId="104" xfId="0" applyBorder="1"/>
    <xf numFmtId="0" fontId="50" fillId="4" borderId="0" xfId="0" applyFont="1" applyFill="1" applyAlignment="1">
      <alignment horizontal="center" vertical="center"/>
    </xf>
    <xf numFmtId="165" fontId="5" fillId="12" borderId="70" xfId="0" applyNumberFormat="1" applyFont="1" applyFill="1" applyBorder="1" applyAlignment="1">
      <alignment horizontal="center"/>
    </xf>
    <xf numFmtId="165" fontId="34" fillId="5" borderId="68" xfId="0" applyNumberFormat="1" applyFont="1" applyFill="1" applyBorder="1" applyAlignment="1">
      <alignment horizontal="center" vertical="center"/>
    </xf>
    <xf numFmtId="0" fontId="14" fillId="2" borderId="15" xfId="0" applyFont="1" applyFill="1" applyBorder="1" applyAlignment="1">
      <alignment horizontal="center" vertical="center"/>
    </xf>
    <xf numFmtId="165" fontId="1" fillId="0" borderId="104" xfId="0" applyNumberFormat="1" applyFont="1" applyBorder="1" applyAlignment="1">
      <alignment horizontal="center"/>
    </xf>
    <xf numFmtId="165" fontId="13" fillId="0" borderId="0" xfId="0" applyNumberFormat="1" applyFont="1" applyAlignment="1">
      <alignment horizontal="center"/>
    </xf>
    <xf numFmtId="0" fontId="54" fillId="2" borderId="1" xfId="1" applyFont="1" applyFill="1" applyBorder="1" applyAlignment="1">
      <alignment horizontal="center" vertical="center"/>
    </xf>
    <xf numFmtId="0" fontId="54" fillId="0" borderId="8" xfId="1" applyFont="1" applyBorder="1"/>
    <xf numFmtId="0" fontId="54" fillId="0" borderId="9" xfId="1" applyFont="1" applyBorder="1"/>
    <xf numFmtId="0" fontId="54" fillId="0" borderId="12" xfId="1" applyFont="1" applyBorder="1"/>
    <xf numFmtId="0" fontId="54" fillId="0" borderId="13" xfId="1" applyFont="1" applyBorder="1"/>
    <xf numFmtId="0" fontId="54" fillId="0" borderId="14" xfId="1" applyFont="1" applyBorder="1"/>
  </cellXfs>
  <cellStyles count="2">
    <cellStyle name="Hiperlink" xfId="1" builtinId="8"/>
    <cellStyle name="Normal" xfId="0" builtinId="0"/>
  </cellStyles>
  <dxfs count="13">
    <dxf>
      <font>
        <b/>
      </font>
      <fill>
        <patternFill patternType="solid">
          <fgColor rgb="FFFFFF00"/>
          <bgColor rgb="FFFFFF00"/>
        </patternFill>
      </fill>
    </dxf>
    <dxf>
      <font>
        <color rgb="FFFF0000"/>
      </font>
    </dxf>
    <dxf>
      <font>
        <b/>
        <color rgb="FFFF0000"/>
      </font>
      <fill>
        <patternFill patternType="solid">
          <fgColor rgb="FFFDEBAF"/>
          <bgColor rgb="FFFDEBAF"/>
        </patternFill>
      </fill>
    </dxf>
    <dxf>
      <font>
        <color rgb="FFFF0000"/>
      </font>
    </dxf>
    <dxf>
      <font>
        <b/>
        <color rgb="FF000000"/>
      </font>
      <fill>
        <patternFill patternType="solid">
          <fgColor rgb="FFFB7224"/>
          <bgColor rgb="FFFB7224"/>
        </patternFill>
      </fill>
    </dxf>
    <dxf>
      <font>
        <b/>
        <color rgb="FFFF0000"/>
      </font>
      <fill>
        <patternFill patternType="solid">
          <fgColor rgb="FFFDEBAF"/>
          <bgColor rgb="FFFDEBAF"/>
        </patternFill>
      </fill>
    </dxf>
    <dxf>
      <font>
        <b/>
      </font>
      <fill>
        <patternFill patternType="solid">
          <fgColor rgb="FFFFFF00"/>
          <bgColor rgb="FFFFFF00"/>
        </patternFill>
      </fill>
    </dxf>
    <dxf>
      <font>
        <b/>
      </font>
      <fill>
        <patternFill patternType="solid">
          <fgColor rgb="FFFFFF00"/>
          <bgColor rgb="FFFFFF00"/>
        </patternFill>
      </fill>
    </dxf>
    <dxf>
      <font>
        <b/>
      </font>
      <fill>
        <patternFill patternType="solid">
          <fgColor rgb="FFFFFF00"/>
          <bgColor rgb="FFFFFF00"/>
        </patternFill>
      </fill>
    </dxf>
    <dxf>
      <font>
        <color rgb="FFFF0000"/>
      </font>
    </dxf>
    <dxf>
      <font>
        <b/>
      </font>
      <fill>
        <patternFill patternType="solid">
          <fgColor rgb="FFFDEBAF"/>
          <bgColor rgb="FFFDEBAF"/>
        </patternFill>
      </fill>
    </dxf>
    <dxf>
      <font>
        <b/>
      </font>
      <fill>
        <patternFill patternType="solid">
          <fgColor rgb="FFFFFF00"/>
          <bgColor rgb="FFFFFF00"/>
        </patternFill>
      </fill>
    </dxf>
    <dxf>
      <font>
        <b/>
      </font>
      <fill>
        <patternFill patternType="solid">
          <fgColor rgb="FFFDEBAF"/>
          <bgColor rgb="FFFDEBAF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pontotel.com.br/?utm_source=material_rico&amp;utm_medium=referral&amp;utm_campaign=planilha-calculo-inss-irrf&amp;utm_content=img_logo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pontotel.com.br/?utm_source=material_rico&amp;utm_medium=referral&amp;utm_campaign=planilha-calculo-inss-irrf&amp;utm_content=img_logo" TargetMode="Externa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pontotel.com.br/?utm_source=material_rico&amp;utm_medium=referral&amp;utm_campaign=planilha-calculo-inss-irrf&amp;utm_content=img_logo" TargetMode="Externa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pontotel.com.br/?utm_source=material_rico&amp;utm_medium=referral&amp;utm_campaign=planilha-calculo-inss-irrf&amp;utm_content=img_logo" TargetMode="Externa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pontotel.com.br/?utm_source=material_rico&amp;utm_medium=referral&amp;utm_campaign=planilha-calculo-inss-irrf&amp;utm_content=img_logo" TargetMode="Externa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pontotel.com.br/?utm_source=material_rico&amp;utm_medium=referral&amp;utm_campaign=planilha-calculo-inss-irrf&amp;utm_content=img_logo" TargetMode="Externa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pontotel.com.br/?utm_source=material_rico&amp;utm_medium=referral&amp;utm_campaign=planilha-calculo-inss-irrf&amp;utm_content=img_logo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933450" cy="238125"/>
    <xdr:pic>
      <xdr:nvPicPr>
        <xdr:cNvPr id="2" name="image1.png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  <a:ln>
          <a:prstDash val="solid"/>
        </a:ln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933450" cy="238125"/>
    <xdr:pic>
      <xdr:nvPicPr>
        <xdr:cNvPr id="2" name="image1.png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  <a:ln>
          <a:prstDash val="solid"/>
        </a:ln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933450" cy="238125"/>
    <xdr:pic>
      <xdr:nvPicPr>
        <xdr:cNvPr id="3" name="image1.png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  <a:ln>
          <a:prstDash val="solid"/>
        </a:ln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933450" cy="238125"/>
    <xdr:pic>
      <xdr:nvPicPr>
        <xdr:cNvPr id="4" name="image1.png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  <a:ln>
          <a:prstDash val="solid"/>
        </a:ln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933450" cy="238125"/>
    <xdr:pic>
      <xdr:nvPicPr>
        <xdr:cNvPr id="5" name="image1.png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  <a:ln>
          <a:prstDash val="solid"/>
        </a:ln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933450" cy="238125"/>
    <xdr:pic>
      <xdr:nvPicPr>
        <xdr:cNvPr id="6" name="image1.png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  <a:ln>
          <a:prstDash val="solid"/>
        </a:ln>
      </xdr:spPr>
    </xdr:pic>
    <xdr:clientData fLocksWithSheet="0"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742950" cy="190500"/>
    <xdr:pic>
      <xdr:nvPicPr>
        <xdr:cNvPr id="7" name="image1.png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  <a:ln>
          <a:prstDash val="solid"/>
        </a:ln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www.pontotel.com.br/calcular-irrf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Q34"/>
  <sheetViews>
    <sheetView tabSelected="1" workbookViewId="0">
      <selection activeCell="A7" sqref="A7:C8"/>
    </sheetView>
  </sheetViews>
  <sheetFormatPr defaultColWidth="12.625" defaultRowHeight="15" customHeight="1"/>
  <cols>
    <col min="1" max="1" width="1.375" style="191" customWidth="1"/>
    <col min="2" max="2" width="28.125" style="191" customWidth="1"/>
    <col min="3" max="3" width="1.375" style="191" customWidth="1"/>
    <col min="4" max="4" width="3" style="191" customWidth="1"/>
    <col min="15" max="15" width="3.375" style="191" customWidth="1"/>
    <col min="16" max="16" width="2.125" style="191" customWidth="1"/>
    <col min="17" max="17" width="2" style="191" customWidth="1"/>
  </cols>
  <sheetData>
    <row r="1" spans="1:17" ht="18.75" customHeight="1">
      <c r="A1" s="1"/>
      <c r="B1" s="214"/>
      <c r="C1" s="1"/>
      <c r="D1" s="209" t="s">
        <v>0</v>
      </c>
      <c r="E1" s="210"/>
      <c r="F1" s="210"/>
      <c r="G1" s="210"/>
      <c r="H1" s="210"/>
      <c r="I1" s="210"/>
      <c r="J1" s="210"/>
      <c r="K1" s="210"/>
      <c r="L1" s="210"/>
      <c r="M1" s="210"/>
      <c r="N1" s="211"/>
      <c r="O1" s="2"/>
      <c r="P1" s="2"/>
      <c r="Q1" s="2"/>
    </row>
    <row r="2" spans="1:17" ht="18.75" customHeight="1">
      <c r="A2" s="1"/>
      <c r="B2" s="215"/>
      <c r="C2" s="1"/>
      <c r="D2" s="193"/>
      <c r="E2" s="210"/>
      <c r="F2" s="210"/>
      <c r="G2" s="210"/>
      <c r="H2" s="210"/>
      <c r="I2" s="210"/>
      <c r="J2" s="210"/>
      <c r="K2" s="210"/>
      <c r="L2" s="210"/>
      <c r="M2" s="210"/>
      <c r="N2" s="211"/>
      <c r="O2" s="2"/>
      <c r="P2" s="2"/>
      <c r="Q2" s="2"/>
    </row>
    <row r="3" spans="1:17" ht="18.75" customHeight="1">
      <c r="A3" s="1"/>
      <c r="B3" s="216"/>
      <c r="C3" s="1"/>
      <c r="D3" s="212"/>
      <c r="E3" s="212"/>
      <c r="F3" s="212"/>
      <c r="G3" s="212"/>
      <c r="H3" s="212"/>
      <c r="I3" s="212"/>
      <c r="J3" s="212"/>
      <c r="K3" s="212"/>
      <c r="L3" s="212"/>
      <c r="M3" s="212"/>
      <c r="N3" s="213"/>
      <c r="O3" s="2"/>
      <c r="P3" s="2"/>
      <c r="Q3" s="2"/>
    </row>
    <row r="4" spans="1:17" ht="18.75" customHeight="1">
      <c r="A4" s="3"/>
      <c r="B4" s="1"/>
      <c r="C4" s="3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2"/>
      <c r="P4" s="2"/>
      <c r="Q4" s="2"/>
    </row>
    <row r="5" spans="1:17" ht="18.75" customHeight="1">
      <c r="A5" s="217" t="s">
        <v>1</v>
      </c>
      <c r="B5" s="204"/>
      <c r="C5" s="205"/>
      <c r="D5" s="2"/>
      <c r="E5" s="194" t="s">
        <v>2</v>
      </c>
      <c r="F5" s="195"/>
      <c r="G5" s="195"/>
      <c r="H5" s="195"/>
      <c r="I5" s="195"/>
      <c r="J5" s="195"/>
      <c r="K5" s="195"/>
      <c r="L5" s="195"/>
      <c r="M5" s="195"/>
      <c r="N5" s="196"/>
      <c r="O5" s="2"/>
      <c r="P5" s="2"/>
      <c r="Q5" s="2"/>
    </row>
    <row r="6" spans="1:17" ht="18.75" customHeight="1">
      <c r="A6" s="206"/>
      <c r="B6" s="207"/>
      <c r="C6" s="208"/>
      <c r="D6" s="2"/>
      <c r="E6" s="197"/>
      <c r="F6" s="198"/>
      <c r="G6" s="198"/>
      <c r="H6" s="198"/>
      <c r="I6" s="198"/>
      <c r="J6" s="198"/>
      <c r="K6" s="198"/>
      <c r="L6" s="198"/>
      <c r="M6" s="198"/>
      <c r="N6" s="199"/>
      <c r="O6" s="2"/>
      <c r="P6" s="2"/>
      <c r="Q6" s="2"/>
    </row>
    <row r="7" spans="1:17" ht="18.75" customHeight="1">
      <c r="A7" s="397" t="s">
        <v>3</v>
      </c>
      <c r="B7" s="398"/>
      <c r="C7" s="399"/>
      <c r="D7" s="2"/>
      <c r="E7" s="197"/>
      <c r="F7" s="198"/>
      <c r="G7" s="198"/>
      <c r="H7" s="198"/>
      <c r="I7" s="198"/>
      <c r="J7" s="198"/>
      <c r="K7" s="198"/>
      <c r="L7" s="198"/>
      <c r="M7" s="198"/>
      <c r="N7" s="199"/>
      <c r="O7" s="2"/>
      <c r="P7" s="2"/>
      <c r="Q7" s="2"/>
    </row>
    <row r="8" spans="1:17" ht="18.75" customHeight="1">
      <c r="A8" s="400"/>
      <c r="B8" s="401"/>
      <c r="C8" s="402"/>
      <c r="D8" s="2"/>
      <c r="E8" s="197"/>
      <c r="F8" s="198"/>
      <c r="G8" s="198"/>
      <c r="H8" s="198"/>
      <c r="I8" s="198"/>
      <c r="J8" s="198"/>
      <c r="K8" s="198"/>
      <c r="L8" s="198"/>
      <c r="M8" s="198"/>
      <c r="N8" s="199"/>
      <c r="O8" s="2"/>
      <c r="P8" s="2"/>
      <c r="Q8" s="2"/>
    </row>
    <row r="9" spans="1:17" ht="18.75" customHeight="1">
      <c r="A9" s="397" t="s">
        <v>4</v>
      </c>
      <c r="B9" s="398"/>
      <c r="C9" s="399"/>
      <c r="D9" s="2"/>
      <c r="E9" s="197"/>
      <c r="F9" s="198"/>
      <c r="G9" s="198"/>
      <c r="H9" s="198"/>
      <c r="I9" s="198"/>
      <c r="J9" s="198"/>
      <c r="K9" s="198"/>
      <c r="L9" s="198"/>
      <c r="M9" s="198"/>
      <c r="N9" s="199"/>
      <c r="O9" s="2"/>
      <c r="P9" s="2"/>
      <c r="Q9" s="2"/>
    </row>
    <row r="10" spans="1:17" ht="18.75" customHeight="1">
      <c r="A10" s="400"/>
      <c r="B10" s="401"/>
      <c r="C10" s="402"/>
      <c r="D10" s="5"/>
      <c r="E10" s="197"/>
      <c r="F10" s="198"/>
      <c r="G10" s="198"/>
      <c r="H10" s="198"/>
      <c r="I10" s="198"/>
      <c r="J10" s="198"/>
      <c r="K10" s="198"/>
      <c r="L10" s="198"/>
      <c r="M10" s="198"/>
      <c r="N10" s="199"/>
      <c r="O10" s="2"/>
      <c r="P10" s="2"/>
      <c r="Q10" s="2"/>
    </row>
    <row r="11" spans="1:17" ht="18.75" customHeight="1">
      <c r="A11" s="203" t="s">
        <v>5</v>
      </c>
      <c r="B11" s="204"/>
      <c r="C11" s="205"/>
      <c r="D11" s="5"/>
      <c r="E11" s="197"/>
      <c r="F11" s="198"/>
      <c r="G11" s="198"/>
      <c r="H11" s="198"/>
      <c r="I11" s="198"/>
      <c r="J11" s="198"/>
      <c r="K11" s="198"/>
      <c r="L11" s="198"/>
      <c r="M11" s="198"/>
      <c r="N11" s="199"/>
      <c r="O11" s="2"/>
      <c r="P11" s="2"/>
      <c r="Q11" s="2"/>
    </row>
    <row r="12" spans="1:17" ht="18.75" customHeight="1">
      <c r="A12" s="206"/>
      <c r="B12" s="207"/>
      <c r="C12" s="208"/>
      <c r="D12" s="5"/>
      <c r="E12" s="197"/>
      <c r="F12" s="198"/>
      <c r="G12" s="198"/>
      <c r="H12" s="198"/>
      <c r="I12" s="198"/>
      <c r="J12" s="198"/>
      <c r="K12" s="198"/>
      <c r="L12" s="198"/>
      <c r="M12" s="198"/>
      <c r="N12" s="199"/>
      <c r="O12" s="2"/>
      <c r="P12" s="2"/>
      <c r="Q12" s="2"/>
    </row>
    <row r="13" spans="1:17" ht="18.75" customHeight="1">
      <c r="A13" s="192"/>
      <c r="B13" s="193"/>
      <c r="C13" s="193"/>
      <c r="D13" s="5"/>
      <c r="E13" s="197"/>
      <c r="F13" s="198"/>
      <c r="G13" s="198"/>
      <c r="H13" s="198"/>
      <c r="I13" s="198"/>
      <c r="J13" s="198"/>
      <c r="K13" s="198"/>
      <c r="L13" s="198"/>
      <c r="M13" s="198"/>
      <c r="N13" s="199"/>
      <c r="O13" s="2"/>
      <c r="P13" s="2"/>
      <c r="Q13" s="2"/>
    </row>
    <row r="14" spans="1:17" ht="18.75" customHeight="1">
      <c r="A14" s="193"/>
      <c r="B14" s="193"/>
      <c r="C14" s="193"/>
      <c r="D14" s="5"/>
      <c r="E14" s="197"/>
      <c r="F14" s="198"/>
      <c r="G14" s="198"/>
      <c r="H14" s="198"/>
      <c r="I14" s="198"/>
      <c r="J14" s="198"/>
      <c r="K14" s="198"/>
      <c r="L14" s="198"/>
      <c r="M14" s="198"/>
      <c r="N14" s="199"/>
      <c r="O14" s="2"/>
      <c r="P14" s="2"/>
      <c r="Q14" s="2"/>
    </row>
    <row r="15" spans="1:17" ht="18.75" customHeight="1">
      <c r="A15" s="6"/>
      <c r="B15" s="6"/>
      <c r="C15" s="6"/>
      <c r="D15" s="5"/>
      <c r="E15" s="197"/>
      <c r="F15" s="198"/>
      <c r="G15" s="198"/>
      <c r="H15" s="198"/>
      <c r="I15" s="198"/>
      <c r="J15" s="198"/>
      <c r="K15" s="198"/>
      <c r="L15" s="198"/>
      <c r="M15" s="198"/>
      <c r="N15" s="199"/>
      <c r="O15" s="2"/>
      <c r="P15" s="2"/>
      <c r="Q15" s="2"/>
    </row>
    <row r="16" spans="1:17" ht="18.75" customHeight="1">
      <c r="A16" s="1"/>
      <c r="B16" s="1"/>
      <c r="C16" s="1"/>
      <c r="D16" s="5"/>
      <c r="E16" s="197"/>
      <c r="F16" s="198"/>
      <c r="G16" s="198"/>
      <c r="H16" s="198"/>
      <c r="I16" s="198"/>
      <c r="J16" s="198"/>
      <c r="K16" s="198"/>
      <c r="L16" s="198"/>
      <c r="M16" s="198"/>
      <c r="N16" s="199"/>
      <c r="O16" s="2"/>
      <c r="P16" s="2"/>
      <c r="Q16" s="2"/>
    </row>
    <row r="17" spans="1:17" ht="18.75" customHeight="1">
      <c r="A17" s="1"/>
      <c r="B17" s="1"/>
      <c r="C17" s="1"/>
      <c r="D17" s="5"/>
      <c r="E17" s="197"/>
      <c r="F17" s="198"/>
      <c r="G17" s="198"/>
      <c r="H17" s="198"/>
      <c r="I17" s="198"/>
      <c r="J17" s="198"/>
      <c r="K17" s="198"/>
      <c r="L17" s="198"/>
      <c r="M17" s="198"/>
      <c r="N17" s="199"/>
      <c r="O17" s="2"/>
      <c r="P17" s="2"/>
      <c r="Q17" s="2"/>
    </row>
    <row r="18" spans="1:17" ht="18.75" customHeight="1">
      <c r="A18" s="1"/>
      <c r="B18" s="1"/>
      <c r="C18" s="1"/>
      <c r="D18" s="5"/>
      <c r="E18" s="197"/>
      <c r="F18" s="198"/>
      <c r="G18" s="198"/>
      <c r="H18" s="198"/>
      <c r="I18" s="198"/>
      <c r="J18" s="198"/>
      <c r="K18" s="198"/>
      <c r="L18" s="198"/>
      <c r="M18" s="198"/>
      <c r="N18" s="199"/>
      <c r="O18" s="2"/>
      <c r="P18" s="2"/>
      <c r="Q18" s="2"/>
    </row>
    <row r="19" spans="1:17" ht="18.75" customHeight="1">
      <c r="A19" s="1"/>
      <c r="B19" s="1"/>
      <c r="C19" s="1"/>
      <c r="D19" s="5"/>
      <c r="E19" s="197"/>
      <c r="F19" s="198"/>
      <c r="G19" s="198"/>
      <c r="H19" s="198"/>
      <c r="I19" s="198"/>
      <c r="J19" s="198"/>
      <c r="K19" s="198"/>
      <c r="L19" s="198"/>
      <c r="M19" s="198"/>
      <c r="N19" s="199"/>
      <c r="O19" s="2"/>
      <c r="P19" s="2"/>
      <c r="Q19" s="2"/>
    </row>
    <row r="20" spans="1:17" ht="18.75" customHeight="1">
      <c r="A20" s="7"/>
      <c r="B20" s="7"/>
      <c r="C20" s="7"/>
      <c r="D20" s="5"/>
      <c r="E20" s="197"/>
      <c r="F20" s="198"/>
      <c r="G20" s="198"/>
      <c r="H20" s="198"/>
      <c r="I20" s="198"/>
      <c r="J20" s="198"/>
      <c r="K20" s="198"/>
      <c r="L20" s="198"/>
      <c r="M20" s="198"/>
      <c r="N20" s="199"/>
      <c r="O20" s="2"/>
      <c r="P20" s="2"/>
      <c r="Q20" s="2"/>
    </row>
    <row r="21" spans="1:17" ht="18.75" customHeight="1">
      <c r="A21" s="1"/>
      <c r="B21" s="1"/>
      <c r="C21" s="1"/>
      <c r="D21" s="5"/>
      <c r="E21" s="197"/>
      <c r="F21" s="198"/>
      <c r="G21" s="198"/>
      <c r="H21" s="198"/>
      <c r="I21" s="198"/>
      <c r="J21" s="198"/>
      <c r="K21" s="198"/>
      <c r="L21" s="198"/>
      <c r="M21" s="198"/>
      <c r="N21" s="199"/>
      <c r="O21" s="2"/>
      <c r="P21" s="2"/>
      <c r="Q21" s="2"/>
    </row>
    <row r="22" spans="1:17" ht="18.75" customHeight="1">
      <c r="A22" s="1"/>
      <c r="B22" s="1"/>
      <c r="C22" s="1"/>
      <c r="D22" s="5"/>
      <c r="E22" s="197"/>
      <c r="F22" s="198"/>
      <c r="G22" s="198"/>
      <c r="H22" s="198"/>
      <c r="I22" s="198"/>
      <c r="J22" s="198"/>
      <c r="K22" s="198"/>
      <c r="L22" s="198"/>
      <c r="M22" s="198"/>
      <c r="N22" s="199"/>
      <c r="O22" s="2"/>
      <c r="P22" s="2"/>
      <c r="Q22" s="2"/>
    </row>
    <row r="23" spans="1:17" ht="18.75" customHeight="1">
      <c r="A23" s="1"/>
      <c r="B23" s="1"/>
      <c r="C23" s="1"/>
      <c r="D23" s="5"/>
      <c r="E23" s="197"/>
      <c r="F23" s="198"/>
      <c r="G23" s="198"/>
      <c r="H23" s="198"/>
      <c r="I23" s="198"/>
      <c r="J23" s="198"/>
      <c r="K23" s="198"/>
      <c r="L23" s="198"/>
      <c r="M23" s="198"/>
      <c r="N23" s="199"/>
      <c r="O23" s="2"/>
      <c r="P23" s="2"/>
      <c r="Q23" s="2"/>
    </row>
    <row r="24" spans="1:17" ht="18.75" customHeight="1">
      <c r="A24" s="1"/>
      <c r="B24" s="1"/>
      <c r="C24" s="1"/>
      <c r="D24" s="5"/>
      <c r="E24" s="197"/>
      <c r="F24" s="198"/>
      <c r="G24" s="198"/>
      <c r="H24" s="198"/>
      <c r="I24" s="198"/>
      <c r="J24" s="198"/>
      <c r="K24" s="198"/>
      <c r="L24" s="198"/>
      <c r="M24" s="198"/>
      <c r="N24" s="199"/>
      <c r="O24" s="2"/>
      <c r="P24" s="2"/>
      <c r="Q24" s="2"/>
    </row>
    <row r="25" spans="1:17" ht="18.75" customHeight="1">
      <c r="A25" s="1"/>
      <c r="B25" s="1"/>
      <c r="C25" s="1"/>
      <c r="D25" s="5"/>
      <c r="E25" s="197"/>
      <c r="F25" s="198"/>
      <c r="G25" s="198"/>
      <c r="H25" s="198"/>
      <c r="I25" s="198"/>
      <c r="J25" s="198"/>
      <c r="K25" s="198"/>
      <c r="L25" s="198"/>
      <c r="M25" s="198"/>
      <c r="N25" s="199"/>
      <c r="O25" s="2"/>
      <c r="P25" s="2"/>
      <c r="Q25" s="2"/>
    </row>
    <row r="26" spans="1:17" ht="18.75" customHeight="1">
      <c r="A26" s="1"/>
      <c r="B26" s="1"/>
      <c r="C26" s="1"/>
      <c r="D26" s="5"/>
      <c r="E26" s="197"/>
      <c r="F26" s="198"/>
      <c r="G26" s="198"/>
      <c r="H26" s="198"/>
      <c r="I26" s="198"/>
      <c r="J26" s="198"/>
      <c r="K26" s="198"/>
      <c r="L26" s="198"/>
      <c r="M26" s="198"/>
      <c r="N26" s="199"/>
      <c r="O26" s="2"/>
      <c r="P26" s="2"/>
      <c r="Q26" s="2"/>
    </row>
    <row r="27" spans="1:17" ht="18.75" customHeight="1">
      <c r="A27" s="1"/>
      <c r="B27" s="1"/>
      <c r="C27" s="1"/>
      <c r="D27" s="5"/>
      <c r="E27" s="197"/>
      <c r="F27" s="198"/>
      <c r="G27" s="198"/>
      <c r="H27" s="198"/>
      <c r="I27" s="198"/>
      <c r="J27" s="198"/>
      <c r="K27" s="198"/>
      <c r="L27" s="198"/>
      <c r="M27" s="198"/>
      <c r="N27" s="199"/>
      <c r="O27" s="2"/>
      <c r="P27" s="2"/>
      <c r="Q27" s="2"/>
    </row>
    <row r="28" spans="1:17" ht="18.75" customHeight="1">
      <c r="A28" s="1"/>
      <c r="B28" s="1"/>
      <c r="C28" s="1"/>
      <c r="D28" s="5"/>
      <c r="E28" s="197"/>
      <c r="F28" s="198"/>
      <c r="G28" s="198"/>
      <c r="H28" s="198"/>
      <c r="I28" s="198"/>
      <c r="J28" s="198"/>
      <c r="K28" s="198"/>
      <c r="L28" s="198"/>
      <c r="M28" s="198"/>
      <c r="N28" s="199"/>
      <c r="O28" s="2"/>
      <c r="P28" s="2"/>
      <c r="Q28" s="2"/>
    </row>
    <row r="29" spans="1:17" ht="18.75" customHeight="1">
      <c r="A29" s="1"/>
      <c r="B29" s="1"/>
      <c r="C29" s="1"/>
      <c r="D29" s="5"/>
      <c r="E29" s="197"/>
      <c r="F29" s="198"/>
      <c r="G29" s="198"/>
      <c r="H29" s="198"/>
      <c r="I29" s="198"/>
      <c r="J29" s="198"/>
      <c r="K29" s="198"/>
      <c r="L29" s="198"/>
      <c r="M29" s="198"/>
      <c r="N29" s="199"/>
      <c r="O29" s="2"/>
      <c r="P29" s="2"/>
      <c r="Q29" s="2"/>
    </row>
    <row r="30" spans="1:17" ht="18.75" customHeight="1">
      <c r="A30" s="1"/>
      <c r="B30" s="1"/>
      <c r="C30" s="1"/>
      <c r="D30" s="5"/>
      <c r="E30" s="197"/>
      <c r="F30" s="198"/>
      <c r="G30" s="198"/>
      <c r="H30" s="198"/>
      <c r="I30" s="198"/>
      <c r="J30" s="198"/>
      <c r="K30" s="198"/>
      <c r="L30" s="198"/>
      <c r="M30" s="198"/>
      <c r="N30" s="199"/>
      <c r="O30" s="2"/>
      <c r="P30" s="2"/>
      <c r="Q30" s="2"/>
    </row>
    <row r="31" spans="1:17" ht="18.75" customHeight="1">
      <c r="A31" s="1"/>
      <c r="B31" s="1"/>
      <c r="C31" s="1"/>
      <c r="D31" s="5"/>
      <c r="E31" s="197"/>
      <c r="F31" s="198"/>
      <c r="G31" s="198"/>
      <c r="H31" s="198"/>
      <c r="I31" s="198"/>
      <c r="J31" s="198"/>
      <c r="K31" s="198"/>
      <c r="L31" s="198"/>
      <c r="M31" s="198"/>
      <c r="N31" s="199"/>
      <c r="O31" s="2"/>
      <c r="P31" s="2"/>
      <c r="Q31" s="2"/>
    </row>
    <row r="32" spans="1:17" ht="18.75" customHeight="1">
      <c r="A32" s="1"/>
      <c r="B32" s="1"/>
      <c r="C32" s="1"/>
      <c r="D32" s="5"/>
      <c r="E32" s="197"/>
      <c r="F32" s="198"/>
      <c r="G32" s="198"/>
      <c r="H32" s="198"/>
      <c r="I32" s="198"/>
      <c r="J32" s="198"/>
      <c r="K32" s="198"/>
      <c r="L32" s="198"/>
      <c r="M32" s="198"/>
      <c r="N32" s="199"/>
      <c r="O32" s="2"/>
      <c r="P32" s="2"/>
      <c r="Q32" s="2"/>
    </row>
    <row r="33" spans="1:17" ht="18.75" customHeight="1">
      <c r="A33" s="1"/>
      <c r="B33" s="1"/>
      <c r="C33" s="1"/>
      <c r="D33" s="5"/>
      <c r="E33" s="200"/>
      <c r="F33" s="201"/>
      <c r="G33" s="201"/>
      <c r="H33" s="201"/>
      <c r="I33" s="201"/>
      <c r="J33" s="201"/>
      <c r="K33" s="201"/>
      <c r="L33" s="201"/>
      <c r="M33" s="201"/>
      <c r="N33" s="202"/>
      <c r="O33" s="2"/>
      <c r="P33" s="2"/>
      <c r="Q33" s="2"/>
    </row>
    <row r="34" spans="1:17" ht="18.75" customHeight="1">
      <c r="A34" s="1"/>
      <c r="B34" s="1"/>
      <c r="C34" s="1"/>
      <c r="D34" s="5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</row>
  </sheetData>
  <mergeCells count="8">
    <mergeCell ref="A13:C14"/>
    <mergeCell ref="E5:N33"/>
    <mergeCell ref="A7:C8"/>
    <mergeCell ref="D1:N3"/>
    <mergeCell ref="B1:B3"/>
    <mergeCell ref="A11:C12"/>
    <mergeCell ref="A5:C6"/>
    <mergeCell ref="A9:C10"/>
  </mergeCells>
  <hyperlinks>
    <hyperlink ref="A5" location="'APRESENTAÇÃO'!A1" display="APRESENTAÇÃO" xr:uid="{00000000-0004-0000-0000-000000000000}"/>
    <hyperlink ref="E5" r:id="rId1" xr:uid="{00000000-0004-0000-0000-000001000000}"/>
    <hyperlink ref="A7" location="'CÁLCULO INSS E IRRF'!A1" display="CÁLCULO INSS E IRRF" xr:uid="{00000000-0004-0000-0000-000002000000}"/>
    <hyperlink ref="A11" location="'TABELA INSS E IRRF'!A1" display="TABELA INSS E IRRF" xr:uid="{00000000-0004-0000-0000-000003000000}"/>
    <hyperlink ref="A7:C8" location="'CÁLCULO INSS E IRRF'!A1" display="CÁLCULO INSS E IRRF" xr:uid="{5E8542F9-0A73-4CA0-9582-7374C4D0E729}"/>
    <hyperlink ref="A9:C10" location="'CADASTRO DE EMPREGADOS'!A1" display="CADASTRO DE EMPREGADOS" xr:uid="{D81DD831-8135-418D-8D83-208C1F1149CC}"/>
  </hyperlinks>
  <pageMargins left="0.75" right="0.75" top="1" bottom="1" header="0.5" footer="0.5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G34"/>
  <sheetViews>
    <sheetView showGridLines="0" workbookViewId="0">
      <selection activeCell="A8" sqref="A8:C9"/>
    </sheetView>
  </sheetViews>
  <sheetFormatPr defaultColWidth="12.625" defaultRowHeight="15" customHeight="1"/>
  <cols>
    <col min="1" max="1" width="1.375" style="191" customWidth="1"/>
    <col min="2" max="2" width="28.125" style="191" customWidth="1"/>
    <col min="3" max="3" width="1.375" style="191" customWidth="1"/>
    <col min="4" max="85" width="1.75" style="191" customWidth="1"/>
  </cols>
  <sheetData>
    <row r="1" spans="1:85" ht="18.75" customHeight="1">
      <c r="A1" s="8"/>
      <c r="B1" s="248"/>
      <c r="C1" s="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28"/>
      <c r="AT1" s="28"/>
      <c r="AU1" s="28"/>
      <c r="AV1" s="28"/>
      <c r="AW1" s="28"/>
      <c r="AX1" s="28"/>
      <c r="AY1" s="28"/>
      <c r="AZ1" s="28"/>
      <c r="BA1" s="28"/>
      <c r="BB1" s="28"/>
      <c r="BC1" s="28"/>
      <c r="BD1" s="28"/>
      <c r="BE1" s="28"/>
      <c r="BF1" s="28"/>
      <c r="BG1" s="28"/>
      <c r="BH1" s="28"/>
      <c r="BI1" s="28"/>
      <c r="BJ1" s="28"/>
      <c r="BK1" s="28"/>
      <c r="BL1" s="28"/>
      <c r="BM1" s="28"/>
      <c r="BN1" s="28"/>
      <c r="BO1" s="28"/>
      <c r="BP1" s="28"/>
      <c r="BQ1" s="28"/>
      <c r="BR1" s="28"/>
      <c r="BS1" s="28"/>
      <c r="BT1" s="28"/>
      <c r="BU1" s="28"/>
      <c r="BV1" s="28"/>
      <c r="BW1" s="28"/>
      <c r="BX1" s="28"/>
      <c r="BY1" s="28"/>
      <c r="BZ1" s="28"/>
      <c r="CA1" s="28"/>
      <c r="CB1" s="28"/>
      <c r="CC1" s="28"/>
      <c r="CD1" s="28"/>
      <c r="CE1" s="28"/>
      <c r="CF1" s="28"/>
      <c r="CG1" s="28"/>
    </row>
    <row r="2" spans="1:85" ht="18.75" customHeight="1">
      <c r="A2" s="8"/>
      <c r="B2" s="193"/>
      <c r="C2" s="8"/>
      <c r="D2" s="28"/>
      <c r="E2" s="28"/>
      <c r="F2" s="241" t="s">
        <v>6</v>
      </c>
      <c r="G2" s="193"/>
      <c r="H2" s="193"/>
      <c r="I2" s="193"/>
      <c r="J2" s="193"/>
      <c r="K2" s="193"/>
      <c r="L2" s="193"/>
      <c r="M2" s="193"/>
      <c r="N2" s="193"/>
      <c r="O2" s="193"/>
      <c r="P2" s="193"/>
      <c r="Q2" s="193"/>
      <c r="R2" s="193"/>
      <c r="S2" s="193"/>
      <c r="T2" s="193"/>
      <c r="U2" s="193"/>
      <c r="V2" s="193"/>
      <c r="W2" s="193"/>
      <c r="X2" s="28"/>
      <c r="Y2" s="28"/>
      <c r="Z2" s="28"/>
      <c r="AA2" s="28"/>
      <c r="AB2" s="241" t="s">
        <v>7</v>
      </c>
      <c r="AC2" s="193"/>
      <c r="AD2" s="193"/>
      <c r="AE2" s="193"/>
      <c r="AF2" s="193"/>
      <c r="AG2" s="193"/>
      <c r="AH2" s="193"/>
      <c r="AI2" s="193"/>
      <c r="AJ2" s="193"/>
      <c r="AK2" s="193"/>
      <c r="AL2" s="193"/>
      <c r="AM2" s="193"/>
      <c r="AN2" s="193"/>
      <c r="AO2" s="193"/>
      <c r="AP2" s="193"/>
      <c r="AQ2" s="193"/>
      <c r="AR2" s="193"/>
      <c r="AS2" s="28"/>
      <c r="AT2" s="28"/>
      <c r="AU2" s="28"/>
      <c r="AV2" s="28"/>
      <c r="AW2" s="28"/>
      <c r="AX2" s="28"/>
      <c r="AY2" s="28"/>
      <c r="AZ2" s="28"/>
      <c r="BA2" s="28"/>
      <c r="BB2" s="28"/>
      <c r="BC2" s="28"/>
      <c r="BD2" s="28"/>
      <c r="BE2" s="28"/>
      <c r="BF2" s="28"/>
      <c r="BG2" s="28"/>
      <c r="BH2" s="28"/>
      <c r="BI2" s="28"/>
      <c r="BJ2" s="28"/>
      <c r="BK2" s="28"/>
      <c r="BL2" s="28"/>
      <c r="BM2" s="28"/>
      <c r="BN2" s="28"/>
      <c r="BO2" s="28"/>
      <c r="BP2" s="28"/>
      <c r="BQ2" s="28"/>
      <c r="BR2" s="28"/>
      <c r="BS2" s="28"/>
      <c r="BT2" s="28"/>
      <c r="BU2" s="28"/>
      <c r="BV2" s="28"/>
      <c r="BW2" s="28"/>
      <c r="BX2" s="28"/>
      <c r="BY2" s="28"/>
      <c r="BZ2" s="28"/>
      <c r="CA2" s="28"/>
      <c r="CB2" s="28"/>
      <c r="CC2" s="28"/>
      <c r="CD2" s="28"/>
      <c r="CE2" s="28"/>
      <c r="CF2" s="28"/>
      <c r="CG2" s="28"/>
    </row>
    <row r="3" spans="1:85" ht="18.75" customHeight="1">
      <c r="A3" s="8"/>
      <c r="B3" s="193"/>
      <c r="C3" s="8"/>
      <c r="D3" s="28"/>
      <c r="E3" s="9"/>
      <c r="F3" s="219">
        <v>5000</v>
      </c>
      <c r="G3" s="193"/>
      <c r="H3" s="193"/>
      <c r="I3" s="193"/>
      <c r="J3" s="193"/>
      <c r="K3" s="193"/>
      <c r="L3" s="193"/>
      <c r="M3" s="193"/>
      <c r="N3" s="193"/>
      <c r="O3" s="193"/>
      <c r="P3" s="193"/>
      <c r="Q3" s="193"/>
      <c r="R3" s="193"/>
      <c r="S3" s="193"/>
      <c r="T3" s="193"/>
      <c r="U3" s="193"/>
      <c r="V3" s="193"/>
      <c r="W3" s="193"/>
      <c r="X3" s="28"/>
      <c r="Y3" s="28"/>
      <c r="Z3" s="28"/>
      <c r="AA3" s="28"/>
      <c r="AB3" s="253">
        <v>2</v>
      </c>
      <c r="AC3" s="193"/>
      <c r="AD3" s="193"/>
      <c r="AE3" s="193"/>
      <c r="AF3" s="193"/>
      <c r="AG3" s="193"/>
      <c r="AH3" s="193"/>
      <c r="AI3" s="193"/>
      <c r="AJ3" s="193"/>
      <c r="AK3" s="193"/>
      <c r="AL3" s="193"/>
      <c r="AM3" s="193"/>
      <c r="AN3" s="193"/>
      <c r="AO3" s="193"/>
      <c r="AP3" s="193"/>
      <c r="AQ3" s="193"/>
      <c r="AR3" s="193"/>
      <c r="AS3" s="28"/>
      <c r="AT3" s="28"/>
      <c r="AU3" s="28"/>
      <c r="AV3" s="28"/>
      <c r="AW3" s="28"/>
      <c r="AX3" s="28"/>
      <c r="AY3" s="28"/>
      <c r="AZ3" s="28"/>
      <c r="BA3" s="28"/>
      <c r="BB3" s="28"/>
      <c r="BC3" s="28"/>
      <c r="BD3" s="28"/>
      <c r="BE3" s="28"/>
      <c r="BF3" s="28"/>
      <c r="BG3" s="28"/>
      <c r="BH3" s="28"/>
      <c r="BI3" s="28"/>
      <c r="BJ3" s="28"/>
      <c r="BK3" s="28"/>
      <c r="BL3" s="28"/>
      <c r="BM3" s="28"/>
      <c r="BN3" s="28"/>
      <c r="BO3" s="28"/>
      <c r="BP3" s="28"/>
      <c r="BQ3" s="28"/>
      <c r="BR3" s="28"/>
      <c r="BS3" s="28"/>
      <c r="BT3" s="28"/>
      <c r="BU3" s="28"/>
      <c r="BV3" s="28"/>
      <c r="BW3" s="28"/>
      <c r="BX3" s="28"/>
      <c r="BY3" s="28"/>
      <c r="BZ3" s="28"/>
      <c r="CA3" s="28"/>
      <c r="CB3" s="28"/>
      <c r="CC3" s="28"/>
      <c r="CD3" s="28"/>
      <c r="CE3" s="28"/>
      <c r="CF3" s="28"/>
      <c r="CG3" s="28"/>
    </row>
    <row r="4" spans="1:85" ht="18.75" customHeight="1">
      <c r="A4" s="203" t="s">
        <v>1</v>
      </c>
      <c r="B4" s="204"/>
      <c r="C4" s="205"/>
      <c r="D4" s="28"/>
      <c r="E4" s="28"/>
      <c r="F4" s="244" t="s">
        <v>8</v>
      </c>
      <c r="G4" s="193"/>
      <c r="H4" s="193"/>
      <c r="I4" s="193"/>
      <c r="J4" s="193"/>
      <c r="K4" s="193"/>
      <c r="L4" s="193"/>
      <c r="M4" s="193"/>
      <c r="N4" s="193"/>
      <c r="O4" s="193"/>
      <c r="P4" s="193"/>
      <c r="Q4" s="193"/>
      <c r="R4" s="193"/>
      <c r="S4" s="193"/>
      <c r="T4" s="193"/>
      <c r="U4" s="193"/>
      <c r="V4" s="193"/>
      <c r="W4" s="193"/>
      <c r="X4" s="28"/>
      <c r="Y4" s="28"/>
      <c r="Z4" s="28"/>
      <c r="AA4" s="28"/>
      <c r="AB4" s="252" t="s">
        <v>9</v>
      </c>
      <c r="AC4" s="193"/>
      <c r="AD4" s="193"/>
      <c r="AE4" s="193"/>
      <c r="AF4" s="193"/>
      <c r="AG4" s="193"/>
      <c r="AH4" s="193"/>
      <c r="AI4" s="193"/>
      <c r="AJ4" s="193"/>
      <c r="AK4" s="193"/>
      <c r="AL4" s="193"/>
      <c r="AM4" s="193"/>
      <c r="AN4" s="193"/>
      <c r="AO4" s="193"/>
      <c r="AP4" s="193"/>
      <c r="AQ4" s="193"/>
      <c r="AR4" s="193"/>
      <c r="AS4" s="28"/>
      <c r="AT4" s="28"/>
      <c r="AU4" s="28"/>
      <c r="AV4" s="28"/>
      <c r="AW4" s="28"/>
      <c r="AX4" s="28"/>
      <c r="AY4" s="28"/>
      <c r="AZ4" s="28"/>
      <c r="BA4" s="28"/>
      <c r="BB4" s="28"/>
      <c r="BC4" s="28"/>
      <c r="BD4" s="28"/>
      <c r="BE4" s="28"/>
      <c r="BF4" s="28"/>
      <c r="BG4" s="28"/>
      <c r="BH4" s="28"/>
      <c r="BI4" s="28"/>
      <c r="BJ4" s="28"/>
      <c r="BK4" s="28"/>
      <c r="BL4" s="28"/>
      <c r="BM4" s="28"/>
      <c r="BN4" s="28"/>
      <c r="BO4" s="28"/>
      <c r="BP4" s="28"/>
      <c r="BQ4" s="28"/>
      <c r="BR4" s="28"/>
      <c r="BS4" s="28"/>
      <c r="BT4" s="28"/>
      <c r="BU4" s="28"/>
      <c r="BV4" s="28"/>
      <c r="BW4" s="28"/>
      <c r="BX4" s="28"/>
      <c r="BY4" s="28"/>
      <c r="BZ4" s="28"/>
      <c r="CA4" s="28"/>
      <c r="CB4" s="28"/>
      <c r="CC4" s="28"/>
      <c r="CD4" s="28"/>
      <c r="CE4" s="28"/>
      <c r="CF4" s="28"/>
      <c r="CG4" s="28"/>
    </row>
    <row r="5" spans="1:85" ht="18.75" customHeight="1">
      <c r="A5" s="206"/>
      <c r="B5" s="207"/>
      <c r="C5" s="208"/>
      <c r="D5" s="28"/>
      <c r="E5" s="28"/>
      <c r="F5" s="250"/>
      <c r="G5" s="193"/>
      <c r="H5" s="193"/>
      <c r="I5" s="193"/>
      <c r="J5" s="193"/>
      <c r="K5" s="193"/>
      <c r="L5" s="193"/>
      <c r="M5" s="193"/>
      <c r="N5" s="193"/>
      <c r="O5" s="193"/>
      <c r="P5" s="193"/>
      <c r="Q5" s="193"/>
      <c r="R5" s="193"/>
      <c r="S5" s="193"/>
      <c r="T5" s="193"/>
      <c r="U5" s="193"/>
      <c r="V5" s="193"/>
      <c r="W5" s="193"/>
      <c r="X5" s="28"/>
      <c r="Y5" s="28"/>
      <c r="Z5" s="28"/>
      <c r="AA5" s="28"/>
      <c r="AB5" s="250"/>
      <c r="AC5" s="193"/>
      <c r="AD5" s="193"/>
      <c r="AE5" s="193"/>
      <c r="AF5" s="193"/>
      <c r="AG5" s="193"/>
      <c r="AH5" s="193"/>
      <c r="AI5" s="193"/>
      <c r="AJ5" s="193"/>
      <c r="AK5" s="193"/>
      <c r="AL5" s="193"/>
      <c r="AM5" s="193"/>
      <c r="AN5" s="193"/>
      <c r="AO5" s="193"/>
      <c r="AP5" s="193"/>
      <c r="AQ5" s="193"/>
      <c r="AR5" s="193"/>
      <c r="AS5" s="28"/>
      <c r="AT5" s="28"/>
      <c r="AU5" s="28"/>
      <c r="AV5" s="28"/>
      <c r="AW5" s="28"/>
      <c r="AX5" s="28"/>
      <c r="AY5" s="28"/>
      <c r="AZ5" s="28"/>
      <c r="BA5" s="28"/>
      <c r="BB5" s="28"/>
      <c r="BC5" s="28"/>
      <c r="BD5" s="28"/>
      <c r="BE5" s="28"/>
      <c r="BF5" s="28"/>
      <c r="BG5" s="28"/>
      <c r="BH5" s="28"/>
      <c r="BI5" s="28"/>
      <c r="BJ5" s="28"/>
      <c r="BK5" s="28"/>
      <c r="BL5" s="28"/>
      <c r="BM5" s="28"/>
      <c r="BN5" s="28"/>
      <c r="BO5" s="28"/>
      <c r="BP5" s="28"/>
      <c r="BQ5" s="28"/>
      <c r="BR5" s="28"/>
      <c r="BS5" s="28"/>
      <c r="BT5" s="28"/>
      <c r="BU5" s="28"/>
      <c r="BV5" s="28"/>
      <c r="BW5" s="28"/>
      <c r="BX5" s="28"/>
      <c r="BY5" s="28"/>
      <c r="BZ5" s="28"/>
      <c r="CA5" s="28"/>
      <c r="CB5" s="28"/>
      <c r="CC5" s="28"/>
      <c r="CD5" s="28"/>
      <c r="CE5" s="28"/>
      <c r="CF5" s="28"/>
      <c r="CG5" s="28"/>
    </row>
    <row r="6" spans="1:85" ht="18.75" customHeight="1">
      <c r="A6" s="217" t="s">
        <v>3</v>
      </c>
      <c r="B6" s="204"/>
      <c r="C6" s="205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  <c r="AJ6" s="28"/>
      <c r="AK6" s="28"/>
      <c r="AL6" s="28"/>
      <c r="AM6" s="28"/>
      <c r="AN6" s="28"/>
      <c r="AO6" s="28"/>
      <c r="AP6" s="28"/>
      <c r="AQ6" s="28"/>
      <c r="AR6" s="28"/>
      <c r="AS6" s="28"/>
      <c r="AT6" s="28"/>
      <c r="AU6" s="28"/>
      <c r="AV6" s="28"/>
      <c r="AW6" s="28"/>
      <c r="AX6" s="28"/>
      <c r="AY6" s="28"/>
      <c r="AZ6" s="28"/>
      <c r="BA6" s="28"/>
      <c r="BB6" s="28"/>
      <c r="BC6" s="28"/>
      <c r="BD6" s="28"/>
      <c r="BE6" s="28"/>
      <c r="BF6" s="28"/>
      <c r="BG6" s="28"/>
      <c r="BH6" s="28"/>
      <c r="BI6" s="28"/>
      <c r="BJ6" s="28"/>
      <c r="BK6" s="28"/>
      <c r="BL6" s="28"/>
      <c r="BM6" s="28"/>
      <c r="BN6" s="28"/>
      <c r="BO6" s="28"/>
      <c r="BP6" s="28"/>
      <c r="BQ6" s="28"/>
      <c r="BR6" s="28"/>
      <c r="BS6" s="28"/>
      <c r="BT6" s="28"/>
      <c r="BU6" s="28"/>
      <c r="BV6" s="28"/>
      <c r="BW6" s="28"/>
      <c r="BX6" s="28"/>
      <c r="BY6" s="28"/>
      <c r="BZ6" s="28"/>
      <c r="CA6" s="28"/>
      <c r="CB6" s="28"/>
      <c r="CC6" s="28"/>
      <c r="CD6" s="28"/>
      <c r="CE6" s="28"/>
      <c r="CF6" s="28"/>
      <c r="CG6" s="28"/>
    </row>
    <row r="7" spans="1:85" ht="18.75" customHeight="1">
      <c r="A7" s="206"/>
      <c r="B7" s="207"/>
      <c r="C7" s="208"/>
      <c r="D7" s="28"/>
      <c r="E7" s="28"/>
      <c r="F7" s="230" t="s">
        <v>10</v>
      </c>
      <c r="G7" s="231"/>
      <c r="H7" s="231"/>
      <c r="I7" s="231"/>
      <c r="J7" s="231"/>
      <c r="K7" s="231"/>
      <c r="L7" s="231"/>
      <c r="M7" s="231"/>
      <c r="N7" s="231"/>
      <c r="O7" s="231"/>
      <c r="P7" s="231"/>
      <c r="Q7" s="231"/>
      <c r="R7" s="231"/>
      <c r="S7" s="231"/>
      <c r="T7" s="231"/>
      <c r="U7" s="231"/>
      <c r="V7" s="231"/>
      <c r="W7" s="231"/>
      <c r="X7" s="231"/>
      <c r="Y7" s="231"/>
      <c r="Z7" s="231"/>
      <c r="AA7" s="231"/>
      <c r="AB7" s="231"/>
      <c r="AC7" s="231"/>
      <c r="AD7" s="231"/>
      <c r="AE7" s="231"/>
      <c r="AF7" s="231"/>
      <c r="AG7" s="231"/>
      <c r="AH7" s="231"/>
      <c r="AI7" s="231"/>
      <c r="AJ7" s="231"/>
      <c r="AK7" s="231"/>
      <c r="AL7" s="231"/>
      <c r="AM7" s="231"/>
      <c r="AN7" s="231"/>
      <c r="AO7" s="231"/>
      <c r="AP7" s="231"/>
      <c r="AQ7" s="231"/>
      <c r="AR7" s="231"/>
      <c r="AS7" s="231"/>
      <c r="AT7" s="231"/>
      <c r="AU7" s="231"/>
      <c r="AV7" s="231"/>
      <c r="AW7" s="231"/>
      <c r="AX7" s="231"/>
      <c r="AY7" s="231"/>
      <c r="AZ7" s="231"/>
      <c r="BA7" s="231"/>
      <c r="BB7" s="231"/>
      <c r="BC7" s="231"/>
      <c r="BD7" s="231"/>
      <c r="BE7" s="231"/>
      <c r="BF7" s="231"/>
      <c r="BG7" s="231"/>
      <c r="BH7" s="231"/>
      <c r="BI7" s="231"/>
      <c r="BJ7" s="231"/>
      <c r="BK7" s="231"/>
      <c r="BL7" s="231"/>
      <c r="BM7" s="231"/>
      <c r="BN7" s="231"/>
      <c r="BO7" s="231"/>
      <c r="BP7" s="231"/>
      <c r="BQ7" s="231"/>
      <c r="BR7" s="231"/>
      <c r="BS7" s="231"/>
      <c r="BT7" s="231"/>
      <c r="BU7" s="231"/>
      <c r="BV7" s="231"/>
      <c r="BW7" s="231"/>
      <c r="BX7" s="231"/>
      <c r="BY7" s="231"/>
      <c r="BZ7" s="231"/>
      <c r="CA7" s="231"/>
      <c r="CB7" s="231"/>
      <c r="CC7" s="231"/>
      <c r="CD7" s="231"/>
      <c r="CE7" s="232"/>
      <c r="CF7" s="28"/>
      <c r="CG7" s="28"/>
    </row>
    <row r="8" spans="1:85" ht="18.75" customHeight="1">
      <c r="A8" s="397" t="s">
        <v>4</v>
      </c>
      <c r="B8" s="398"/>
      <c r="C8" s="399"/>
      <c r="D8" s="28"/>
      <c r="E8" s="28"/>
      <c r="F8" s="233"/>
      <c r="G8" s="234"/>
      <c r="H8" s="234"/>
      <c r="I8" s="234"/>
      <c r="J8" s="234"/>
      <c r="K8" s="234"/>
      <c r="L8" s="234"/>
      <c r="M8" s="234"/>
      <c r="N8" s="234"/>
      <c r="O8" s="234"/>
      <c r="P8" s="234"/>
      <c r="Q8" s="234"/>
      <c r="R8" s="234"/>
      <c r="S8" s="234"/>
      <c r="T8" s="234"/>
      <c r="U8" s="234"/>
      <c r="V8" s="234"/>
      <c r="W8" s="234"/>
      <c r="X8" s="234"/>
      <c r="Y8" s="234"/>
      <c r="Z8" s="234"/>
      <c r="AA8" s="234"/>
      <c r="AB8" s="234"/>
      <c r="AC8" s="234"/>
      <c r="AD8" s="234"/>
      <c r="AE8" s="234"/>
      <c r="AF8" s="234"/>
      <c r="AG8" s="234"/>
      <c r="AH8" s="234"/>
      <c r="AI8" s="234"/>
      <c r="AJ8" s="234"/>
      <c r="AK8" s="234"/>
      <c r="AL8" s="234"/>
      <c r="AM8" s="234"/>
      <c r="AN8" s="234"/>
      <c r="AO8" s="234"/>
      <c r="AP8" s="234"/>
      <c r="AQ8" s="234"/>
      <c r="AR8" s="234"/>
      <c r="AS8" s="234"/>
      <c r="AT8" s="234"/>
      <c r="AU8" s="234"/>
      <c r="AV8" s="234"/>
      <c r="AW8" s="234"/>
      <c r="AX8" s="234"/>
      <c r="AY8" s="234"/>
      <c r="AZ8" s="234"/>
      <c r="BA8" s="234"/>
      <c r="BB8" s="234"/>
      <c r="BC8" s="234"/>
      <c r="BD8" s="234"/>
      <c r="BE8" s="234"/>
      <c r="BF8" s="234"/>
      <c r="BG8" s="234"/>
      <c r="BH8" s="234"/>
      <c r="BI8" s="234"/>
      <c r="BJ8" s="234"/>
      <c r="BK8" s="234"/>
      <c r="BL8" s="234"/>
      <c r="BM8" s="234"/>
      <c r="BN8" s="234"/>
      <c r="BO8" s="234"/>
      <c r="BP8" s="234"/>
      <c r="BQ8" s="234"/>
      <c r="BR8" s="234"/>
      <c r="BS8" s="234"/>
      <c r="BT8" s="234"/>
      <c r="BU8" s="234"/>
      <c r="BV8" s="234"/>
      <c r="BW8" s="234"/>
      <c r="BX8" s="234"/>
      <c r="BY8" s="234"/>
      <c r="BZ8" s="234"/>
      <c r="CA8" s="234"/>
      <c r="CB8" s="234"/>
      <c r="CC8" s="234"/>
      <c r="CD8" s="234"/>
      <c r="CE8" s="235"/>
      <c r="CF8" s="28"/>
      <c r="CG8" s="28"/>
    </row>
    <row r="9" spans="1:85" ht="18.75" customHeight="1">
      <c r="A9" s="400"/>
      <c r="B9" s="401"/>
      <c r="C9" s="402"/>
      <c r="D9" s="28"/>
      <c r="E9" s="28"/>
      <c r="F9" s="249"/>
      <c r="G9" s="231"/>
      <c r="H9" s="231"/>
      <c r="I9" s="231"/>
      <c r="J9" s="231"/>
      <c r="K9" s="231"/>
      <c r="L9" s="231"/>
      <c r="M9" s="231"/>
      <c r="N9" s="231"/>
      <c r="O9" s="231"/>
      <c r="P9" s="231"/>
      <c r="Q9" s="231"/>
      <c r="R9" s="231"/>
      <c r="S9" s="231"/>
      <c r="T9" s="231"/>
      <c r="U9" s="231"/>
      <c r="V9" s="231"/>
      <c r="W9" s="231"/>
      <c r="X9" s="231"/>
      <c r="Y9" s="231"/>
      <c r="Z9" s="231"/>
      <c r="AA9" s="231"/>
      <c r="AB9" s="231"/>
      <c r="AC9" s="231"/>
      <c r="AD9" s="231"/>
      <c r="AE9" s="231"/>
      <c r="AF9" s="231"/>
      <c r="AG9" s="231"/>
      <c r="AH9" s="231"/>
      <c r="AI9" s="231"/>
      <c r="AJ9" s="231"/>
      <c r="AK9" s="231"/>
      <c r="AL9" s="231"/>
      <c r="AM9" s="231"/>
      <c r="AN9" s="231"/>
      <c r="AO9" s="231"/>
      <c r="AP9" s="231"/>
      <c r="AQ9" s="231"/>
      <c r="AR9" s="231"/>
      <c r="AS9" s="231"/>
      <c r="AT9" s="231"/>
      <c r="AU9" s="231"/>
      <c r="AV9" s="231"/>
      <c r="AW9" s="231"/>
      <c r="AX9" s="231"/>
      <c r="AY9" s="231"/>
      <c r="AZ9" s="231"/>
      <c r="BA9" s="231"/>
      <c r="BB9" s="231"/>
      <c r="BC9" s="231"/>
      <c r="BD9" s="231"/>
      <c r="BE9" s="231"/>
      <c r="BF9" s="231"/>
      <c r="BG9" s="231"/>
      <c r="BH9" s="231"/>
      <c r="BI9" s="231"/>
      <c r="BJ9" s="231"/>
      <c r="BK9" s="231"/>
      <c r="BL9" s="231"/>
      <c r="BM9" s="231"/>
      <c r="BN9" s="231"/>
      <c r="BO9" s="231"/>
      <c r="BP9" s="231"/>
      <c r="BQ9" s="231"/>
      <c r="BR9" s="231"/>
      <c r="BS9" s="231"/>
      <c r="BT9" s="231"/>
      <c r="BU9" s="231"/>
      <c r="BV9" s="231"/>
      <c r="BW9" s="231"/>
      <c r="BX9" s="231"/>
      <c r="BY9" s="231"/>
      <c r="BZ9" s="231"/>
      <c r="CA9" s="231"/>
      <c r="CB9" s="231"/>
      <c r="CC9" s="231"/>
      <c r="CD9" s="231"/>
      <c r="CE9" s="232"/>
      <c r="CF9" s="28"/>
      <c r="CG9" s="28"/>
    </row>
    <row r="10" spans="1:85" ht="18.75" customHeight="1">
      <c r="A10" s="203" t="s">
        <v>5</v>
      </c>
      <c r="B10" s="204"/>
      <c r="C10" s="205"/>
      <c r="D10" s="28"/>
      <c r="E10" s="28"/>
      <c r="F10" s="11"/>
      <c r="G10" s="220" t="s">
        <v>11</v>
      </c>
      <c r="H10" s="193"/>
      <c r="I10" s="193"/>
      <c r="J10" s="193"/>
      <c r="K10" s="193"/>
      <c r="L10" s="193"/>
      <c r="M10" s="193"/>
      <c r="N10" s="193"/>
      <c r="O10" s="193"/>
      <c r="P10" s="193"/>
      <c r="Q10" s="193"/>
      <c r="R10" s="12"/>
      <c r="S10" s="12"/>
      <c r="T10" s="225" t="s">
        <v>12</v>
      </c>
      <c r="U10" s="193"/>
      <c r="V10" s="193"/>
      <c r="W10" s="193"/>
      <c r="X10" s="193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225" t="s">
        <v>13</v>
      </c>
      <c r="AO10" s="193"/>
      <c r="AP10" s="193"/>
      <c r="AQ10" s="193"/>
      <c r="AR10" s="193"/>
      <c r="AS10" s="12"/>
      <c r="AT10" s="12"/>
      <c r="AU10" s="236" t="s">
        <v>14</v>
      </c>
      <c r="AV10" s="193"/>
      <c r="AW10" s="193"/>
      <c r="AX10" s="193"/>
      <c r="AY10" s="193"/>
      <c r="AZ10" s="193"/>
      <c r="BA10" s="193"/>
      <c r="BB10" s="193"/>
      <c r="BC10" s="193"/>
      <c r="BD10" s="193"/>
      <c r="BE10" s="193"/>
      <c r="BF10" s="12"/>
      <c r="BG10" s="12"/>
      <c r="BH10" s="12"/>
      <c r="BI10" s="12"/>
      <c r="BJ10" s="12"/>
      <c r="BK10" s="12"/>
      <c r="BL10" s="12"/>
      <c r="BM10" s="12"/>
      <c r="BN10" s="12"/>
      <c r="BO10" s="12"/>
      <c r="BP10" s="12"/>
      <c r="BQ10" s="12"/>
      <c r="BR10" s="12"/>
      <c r="BS10" s="12"/>
      <c r="BT10" s="12"/>
      <c r="BU10" s="12"/>
      <c r="BV10" s="12"/>
      <c r="BW10" s="12"/>
      <c r="BX10" s="12"/>
      <c r="BY10" s="12"/>
      <c r="BZ10" s="12"/>
      <c r="CA10" s="12"/>
      <c r="CB10" s="12"/>
      <c r="CC10" s="12"/>
      <c r="CD10" s="12"/>
      <c r="CE10" s="13"/>
      <c r="CF10" s="28"/>
      <c r="CG10" s="28"/>
    </row>
    <row r="11" spans="1:85" ht="18.75" customHeight="1">
      <c r="A11" s="206"/>
      <c r="B11" s="207"/>
      <c r="C11" s="208"/>
      <c r="D11" s="28"/>
      <c r="E11" s="28"/>
      <c r="F11" s="11"/>
      <c r="G11" s="227">
        <f>F3</f>
        <v>5000</v>
      </c>
      <c r="H11" s="193"/>
      <c r="I11" s="193"/>
      <c r="J11" s="193"/>
      <c r="K11" s="193"/>
      <c r="L11" s="193"/>
      <c r="M11" s="193"/>
      <c r="N11" s="193"/>
      <c r="O11" s="193"/>
      <c r="P11" s="193"/>
      <c r="Q11" s="193"/>
      <c r="R11" s="224" t="s">
        <v>15</v>
      </c>
      <c r="S11" s="193"/>
      <c r="T11" s="238">
        <f>FUNC!H37</f>
        <v>0.14000000000000001</v>
      </c>
      <c r="U11" s="193"/>
      <c r="V11" s="193"/>
      <c r="W11" s="193"/>
      <c r="X11" s="193"/>
      <c r="Y11" s="224" t="s">
        <v>16</v>
      </c>
      <c r="Z11" s="193"/>
      <c r="AA11" s="227">
        <f>G11*T11</f>
        <v>700.00000000000011</v>
      </c>
      <c r="AB11" s="193"/>
      <c r="AC11" s="193"/>
      <c r="AD11" s="193"/>
      <c r="AE11" s="193"/>
      <c r="AF11" s="193"/>
      <c r="AG11" s="193"/>
      <c r="AH11" s="193"/>
      <c r="AI11" s="193"/>
      <c r="AJ11" s="193"/>
      <c r="AK11" s="193"/>
      <c r="AL11" s="221" t="s">
        <v>17</v>
      </c>
      <c r="AM11" s="193"/>
      <c r="AN11" s="239">
        <f>FUNC!I37</f>
        <v>198.49</v>
      </c>
      <c r="AO11" s="193"/>
      <c r="AP11" s="193"/>
      <c r="AQ11" s="193"/>
      <c r="AR11" s="193"/>
      <c r="AS11" s="224" t="s">
        <v>16</v>
      </c>
      <c r="AT11" s="193"/>
      <c r="AU11" s="240">
        <f>AA11-AN11</f>
        <v>501.5100000000001</v>
      </c>
      <c r="AV11" s="193"/>
      <c r="AW11" s="193"/>
      <c r="AX11" s="193"/>
      <c r="AY11" s="193"/>
      <c r="AZ11" s="193"/>
      <c r="BA11" s="193"/>
      <c r="BB11" s="193"/>
      <c r="BC11" s="193"/>
      <c r="BD11" s="193"/>
      <c r="BE11" s="193"/>
      <c r="BF11" s="12"/>
      <c r="BG11" s="12"/>
      <c r="BH11" s="12"/>
      <c r="BI11" s="12"/>
      <c r="BJ11" s="12"/>
      <c r="BK11" s="12"/>
      <c r="BL11" s="12"/>
      <c r="BM11" s="12"/>
      <c r="BN11" s="12"/>
      <c r="BO11" s="12"/>
      <c r="BP11" s="12"/>
      <c r="BQ11" s="12"/>
      <c r="BR11" s="12"/>
      <c r="BS11" s="12"/>
      <c r="BT11" s="12"/>
      <c r="BU11" s="12"/>
      <c r="BV11" s="12"/>
      <c r="BW11" s="12"/>
      <c r="BX11" s="12"/>
      <c r="BY11" s="12"/>
      <c r="BZ11" s="12"/>
      <c r="CA11" s="12"/>
      <c r="CB11" s="12"/>
      <c r="CC11" s="12"/>
      <c r="CD11" s="12"/>
      <c r="CE11" s="13"/>
      <c r="CF11" s="28"/>
      <c r="CG11" s="28"/>
    </row>
    <row r="12" spans="1:85" ht="18.75" customHeight="1">
      <c r="A12" s="187"/>
      <c r="B12" s="187"/>
      <c r="C12" s="187"/>
      <c r="D12" s="28"/>
      <c r="E12" s="28"/>
      <c r="F12" s="255"/>
      <c r="G12" s="234"/>
      <c r="H12" s="234"/>
      <c r="I12" s="234"/>
      <c r="J12" s="234"/>
      <c r="K12" s="234"/>
      <c r="L12" s="234"/>
      <c r="M12" s="234"/>
      <c r="N12" s="234"/>
      <c r="O12" s="234"/>
      <c r="P12" s="234"/>
      <c r="Q12" s="234"/>
      <c r="R12" s="234"/>
      <c r="S12" s="234"/>
      <c r="T12" s="234"/>
      <c r="U12" s="234"/>
      <c r="V12" s="234"/>
      <c r="W12" s="234"/>
      <c r="X12" s="234"/>
      <c r="Y12" s="234"/>
      <c r="Z12" s="234"/>
      <c r="AA12" s="234"/>
      <c r="AB12" s="234"/>
      <c r="AC12" s="234"/>
      <c r="AD12" s="234"/>
      <c r="AE12" s="234"/>
      <c r="AF12" s="234"/>
      <c r="AG12" s="234"/>
      <c r="AH12" s="234"/>
      <c r="AI12" s="234"/>
      <c r="AJ12" s="234"/>
      <c r="AK12" s="234"/>
      <c r="AL12" s="234"/>
      <c r="AM12" s="234"/>
      <c r="AN12" s="234"/>
      <c r="AO12" s="234"/>
      <c r="AP12" s="234"/>
      <c r="AQ12" s="234"/>
      <c r="AR12" s="234"/>
      <c r="AS12" s="234"/>
      <c r="AT12" s="234"/>
      <c r="AU12" s="234"/>
      <c r="AV12" s="234"/>
      <c r="AW12" s="234"/>
      <c r="AX12" s="234"/>
      <c r="AY12" s="234"/>
      <c r="AZ12" s="234"/>
      <c r="BA12" s="234"/>
      <c r="BB12" s="234"/>
      <c r="BC12" s="234"/>
      <c r="BD12" s="234"/>
      <c r="BE12" s="234"/>
      <c r="BF12" s="234"/>
      <c r="BG12" s="234"/>
      <c r="BH12" s="234"/>
      <c r="BI12" s="234"/>
      <c r="BJ12" s="234"/>
      <c r="BK12" s="234"/>
      <c r="BL12" s="234"/>
      <c r="BM12" s="234"/>
      <c r="BN12" s="234"/>
      <c r="BO12" s="234"/>
      <c r="BP12" s="234"/>
      <c r="BQ12" s="234"/>
      <c r="BR12" s="234"/>
      <c r="BS12" s="234"/>
      <c r="BT12" s="234"/>
      <c r="BU12" s="234"/>
      <c r="BV12" s="234"/>
      <c r="BW12" s="234"/>
      <c r="BX12" s="234"/>
      <c r="BY12" s="234"/>
      <c r="BZ12" s="234"/>
      <c r="CA12" s="234"/>
      <c r="CB12" s="234"/>
      <c r="CC12" s="234"/>
      <c r="CD12" s="234"/>
      <c r="CE12" s="235"/>
      <c r="CF12" s="28"/>
      <c r="CG12" s="28"/>
    </row>
    <row r="13" spans="1:85" ht="18.75" customHeight="1">
      <c r="A13" s="187"/>
      <c r="B13" s="187"/>
      <c r="C13" s="187"/>
      <c r="D13" s="28"/>
      <c r="E13" s="28"/>
      <c r="F13" s="254">
        <f>FUNC!L40</f>
        <v>1</v>
      </c>
      <c r="G13" s="193"/>
      <c r="H13" s="193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  <c r="AJ13" s="28"/>
      <c r="AK13" s="28"/>
      <c r="AL13" s="28"/>
      <c r="AM13" s="28"/>
      <c r="AN13" s="28"/>
      <c r="AO13" s="28"/>
      <c r="AP13" s="28"/>
      <c r="AQ13" s="28"/>
      <c r="AR13" s="28"/>
      <c r="AS13" s="28"/>
      <c r="AT13" s="28"/>
      <c r="AU13" s="28"/>
      <c r="AV13" s="28"/>
      <c r="AW13" s="28"/>
      <c r="AX13" s="28"/>
      <c r="AY13" s="28"/>
      <c r="AZ13" s="28"/>
      <c r="BA13" s="28"/>
      <c r="BB13" s="28"/>
      <c r="BC13" s="28"/>
      <c r="BD13" s="28"/>
      <c r="BE13" s="28"/>
      <c r="BF13" s="28"/>
      <c r="BG13" s="28"/>
      <c r="BH13" s="28"/>
      <c r="BI13" s="28"/>
      <c r="BJ13" s="28"/>
      <c r="BK13" s="28"/>
      <c r="BL13" s="28"/>
      <c r="BM13" s="28"/>
      <c r="BN13" s="28"/>
      <c r="BO13" s="28"/>
      <c r="BP13" s="28"/>
      <c r="BQ13" s="28"/>
      <c r="BR13" s="28"/>
      <c r="BS13" s="28"/>
      <c r="BT13" s="28"/>
      <c r="BU13" s="28"/>
      <c r="BV13" s="28"/>
      <c r="BW13" s="28"/>
      <c r="BX13" s="28"/>
      <c r="BY13" s="28"/>
      <c r="BZ13" s="28"/>
      <c r="CA13" s="28"/>
      <c r="CB13" s="28"/>
      <c r="CC13" s="28"/>
      <c r="CD13" s="28"/>
      <c r="CE13" s="28"/>
      <c r="CF13" s="28"/>
      <c r="CG13" s="28"/>
    </row>
    <row r="14" spans="1:85" ht="18.75" customHeight="1">
      <c r="A14" s="187"/>
      <c r="B14" s="222"/>
      <c r="C14" s="187"/>
      <c r="D14" s="28"/>
      <c r="E14" s="28"/>
      <c r="F14" s="230" t="str">
        <f>IF(F13=0,"DESCONTO IRRF (SIMPLIFICADO):",IF(F13=1,"DESCONTO IRRF (DEDUÇÕES LEGAIS):","DESCONTO IRRF"))</f>
        <v>DESCONTO IRRF (DEDUÇÕES LEGAIS):</v>
      </c>
      <c r="G14" s="231"/>
      <c r="H14" s="231"/>
      <c r="I14" s="231"/>
      <c r="J14" s="231"/>
      <c r="K14" s="231"/>
      <c r="L14" s="231"/>
      <c r="M14" s="231"/>
      <c r="N14" s="231"/>
      <c r="O14" s="231"/>
      <c r="P14" s="231"/>
      <c r="Q14" s="231"/>
      <c r="R14" s="231"/>
      <c r="S14" s="231"/>
      <c r="T14" s="231"/>
      <c r="U14" s="231"/>
      <c r="V14" s="231"/>
      <c r="W14" s="231"/>
      <c r="X14" s="231"/>
      <c r="Y14" s="231"/>
      <c r="Z14" s="231"/>
      <c r="AA14" s="231"/>
      <c r="AB14" s="231"/>
      <c r="AC14" s="231"/>
      <c r="AD14" s="231"/>
      <c r="AE14" s="231"/>
      <c r="AF14" s="231"/>
      <c r="AG14" s="231"/>
      <c r="AH14" s="231"/>
      <c r="AI14" s="231"/>
      <c r="AJ14" s="231"/>
      <c r="AK14" s="231"/>
      <c r="AL14" s="231"/>
      <c r="AM14" s="231"/>
      <c r="AN14" s="231"/>
      <c r="AO14" s="231"/>
      <c r="AP14" s="231"/>
      <c r="AQ14" s="231"/>
      <c r="AR14" s="231"/>
      <c r="AS14" s="231"/>
      <c r="AT14" s="231"/>
      <c r="AU14" s="231"/>
      <c r="AV14" s="231"/>
      <c r="AW14" s="231"/>
      <c r="AX14" s="231"/>
      <c r="AY14" s="231"/>
      <c r="AZ14" s="231"/>
      <c r="BA14" s="231"/>
      <c r="BB14" s="231"/>
      <c r="BC14" s="231"/>
      <c r="BD14" s="231"/>
      <c r="BE14" s="231"/>
      <c r="BF14" s="231"/>
      <c r="BG14" s="231"/>
      <c r="BH14" s="231"/>
      <c r="BI14" s="231"/>
      <c r="BJ14" s="231"/>
      <c r="BK14" s="231"/>
      <c r="BL14" s="231"/>
      <c r="BM14" s="231"/>
      <c r="BN14" s="231"/>
      <c r="BO14" s="231"/>
      <c r="BP14" s="231"/>
      <c r="BQ14" s="231"/>
      <c r="BR14" s="231"/>
      <c r="BS14" s="231"/>
      <c r="BT14" s="231"/>
      <c r="BU14" s="231"/>
      <c r="BV14" s="231"/>
      <c r="BW14" s="231"/>
      <c r="BX14" s="231"/>
      <c r="BY14" s="231"/>
      <c r="BZ14" s="231"/>
      <c r="CA14" s="231"/>
      <c r="CB14" s="231"/>
      <c r="CC14" s="231"/>
      <c r="CD14" s="231"/>
      <c r="CE14" s="232"/>
      <c r="CF14" s="28"/>
      <c r="CG14" s="28"/>
    </row>
    <row r="15" spans="1:85" ht="18.75" customHeight="1">
      <c r="A15" s="187"/>
      <c r="B15" s="193"/>
      <c r="C15" s="187"/>
      <c r="D15" s="28"/>
      <c r="E15" s="28"/>
      <c r="F15" s="233"/>
      <c r="G15" s="234"/>
      <c r="H15" s="234"/>
      <c r="I15" s="234"/>
      <c r="J15" s="234"/>
      <c r="K15" s="234"/>
      <c r="L15" s="234"/>
      <c r="M15" s="234"/>
      <c r="N15" s="234"/>
      <c r="O15" s="234"/>
      <c r="P15" s="234"/>
      <c r="Q15" s="234"/>
      <c r="R15" s="234"/>
      <c r="S15" s="234"/>
      <c r="T15" s="234"/>
      <c r="U15" s="234"/>
      <c r="V15" s="234"/>
      <c r="W15" s="234"/>
      <c r="X15" s="234"/>
      <c r="Y15" s="234"/>
      <c r="Z15" s="234"/>
      <c r="AA15" s="234"/>
      <c r="AB15" s="234"/>
      <c r="AC15" s="234"/>
      <c r="AD15" s="234"/>
      <c r="AE15" s="234"/>
      <c r="AF15" s="234"/>
      <c r="AG15" s="234"/>
      <c r="AH15" s="234"/>
      <c r="AI15" s="234"/>
      <c r="AJ15" s="234"/>
      <c r="AK15" s="234"/>
      <c r="AL15" s="234"/>
      <c r="AM15" s="234"/>
      <c r="AN15" s="234"/>
      <c r="AO15" s="234"/>
      <c r="AP15" s="234"/>
      <c r="AQ15" s="234"/>
      <c r="AR15" s="234"/>
      <c r="AS15" s="234"/>
      <c r="AT15" s="234"/>
      <c r="AU15" s="234"/>
      <c r="AV15" s="234"/>
      <c r="AW15" s="234"/>
      <c r="AX15" s="234"/>
      <c r="AY15" s="234"/>
      <c r="AZ15" s="234"/>
      <c r="BA15" s="234"/>
      <c r="BB15" s="234"/>
      <c r="BC15" s="234"/>
      <c r="BD15" s="234"/>
      <c r="BE15" s="234"/>
      <c r="BF15" s="234"/>
      <c r="BG15" s="234"/>
      <c r="BH15" s="234"/>
      <c r="BI15" s="234"/>
      <c r="BJ15" s="234"/>
      <c r="BK15" s="234"/>
      <c r="BL15" s="234"/>
      <c r="BM15" s="234"/>
      <c r="BN15" s="234"/>
      <c r="BO15" s="234"/>
      <c r="BP15" s="234"/>
      <c r="BQ15" s="234"/>
      <c r="BR15" s="234"/>
      <c r="BS15" s="234"/>
      <c r="BT15" s="234"/>
      <c r="BU15" s="234"/>
      <c r="BV15" s="234"/>
      <c r="BW15" s="234"/>
      <c r="BX15" s="234"/>
      <c r="BY15" s="234"/>
      <c r="BZ15" s="234"/>
      <c r="CA15" s="234"/>
      <c r="CB15" s="234"/>
      <c r="CC15" s="234"/>
      <c r="CD15" s="234"/>
      <c r="CE15" s="235"/>
      <c r="CF15" s="28"/>
      <c r="CG15" s="28"/>
    </row>
    <row r="16" spans="1:85" ht="18.75" customHeight="1">
      <c r="A16" s="15"/>
      <c r="B16" s="15"/>
      <c r="C16" s="15"/>
      <c r="D16" s="28"/>
      <c r="E16" s="28"/>
      <c r="F16" s="10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L16" s="16"/>
      <c r="AM16" s="16"/>
      <c r="AN16" s="16"/>
      <c r="AO16" s="16"/>
      <c r="AP16" s="16"/>
      <c r="AQ16" s="16"/>
      <c r="AR16" s="16"/>
      <c r="AS16" s="16"/>
      <c r="AT16" s="16"/>
      <c r="AU16" s="16"/>
      <c r="AV16" s="16"/>
      <c r="AW16" s="16"/>
      <c r="AX16" s="16"/>
      <c r="AY16" s="16"/>
      <c r="AZ16" s="16"/>
      <c r="BA16" s="16"/>
      <c r="BB16" s="16"/>
      <c r="BC16" s="16"/>
      <c r="BD16" s="16"/>
      <c r="BE16" s="16"/>
      <c r="BF16" s="16"/>
      <c r="BG16" s="16"/>
      <c r="BH16" s="16"/>
      <c r="BI16" s="16"/>
      <c r="BJ16" s="16"/>
      <c r="BK16" s="16"/>
      <c r="BL16" s="16"/>
      <c r="BM16" s="16"/>
      <c r="BN16" s="16"/>
      <c r="BO16" s="16"/>
      <c r="BP16" s="16"/>
      <c r="BQ16" s="16"/>
      <c r="BR16" s="16"/>
      <c r="BS16" s="16"/>
      <c r="BT16" s="16"/>
      <c r="BU16" s="16"/>
      <c r="BV16" s="16"/>
      <c r="BW16" s="16"/>
      <c r="BX16" s="16"/>
      <c r="BY16" s="16"/>
      <c r="BZ16" s="16"/>
      <c r="CA16" s="16"/>
      <c r="CB16" s="16"/>
      <c r="CC16" s="16"/>
      <c r="CD16" s="16"/>
      <c r="CE16" s="17"/>
      <c r="CF16" s="28"/>
      <c r="CG16" s="28"/>
    </row>
    <row r="17" spans="1:85" ht="18.75" customHeight="1">
      <c r="A17" s="8"/>
      <c r="B17" s="8"/>
      <c r="C17" s="8"/>
      <c r="D17" s="28"/>
      <c r="E17" s="28"/>
      <c r="F17" s="11"/>
      <c r="G17" s="220" t="s">
        <v>18</v>
      </c>
      <c r="H17" s="193"/>
      <c r="I17" s="193"/>
      <c r="J17" s="193"/>
      <c r="K17" s="193"/>
      <c r="L17" s="193"/>
      <c r="M17" s="193"/>
      <c r="N17" s="193"/>
      <c r="O17" s="193"/>
      <c r="P17" s="193"/>
      <c r="Q17" s="193"/>
      <c r="R17" s="12"/>
      <c r="S17" s="12"/>
      <c r="T17" s="220" t="s">
        <v>19</v>
      </c>
      <c r="U17" s="193"/>
      <c r="V17" s="193"/>
      <c r="W17" s="193"/>
      <c r="X17" s="193"/>
      <c r="Y17" s="193"/>
      <c r="Z17" s="193"/>
      <c r="AA17" s="193"/>
      <c r="AB17" s="193"/>
      <c r="AC17" s="193"/>
      <c r="AD17" s="193"/>
      <c r="AE17" s="12"/>
      <c r="AF17" s="12"/>
      <c r="AG17" s="220" t="s">
        <v>14</v>
      </c>
      <c r="AH17" s="193"/>
      <c r="AI17" s="193"/>
      <c r="AJ17" s="193"/>
      <c r="AK17" s="193"/>
      <c r="AL17" s="193"/>
      <c r="AM17" s="193"/>
      <c r="AN17" s="193"/>
      <c r="AO17" s="193"/>
      <c r="AP17" s="193"/>
      <c r="AQ17" s="193"/>
      <c r="AR17" s="12"/>
      <c r="AS17" s="12"/>
      <c r="AT17" s="220" t="s">
        <v>20</v>
      </c>
      <c r="AU17" s="193"/>
      <c r="AV17" s="193"/>
      <c r="AW17" s="193"/>
      <c r="AX17" s="193"/>
      <c r="AY17" s="193"/>
      <c r="AZ17" s="193"/>
      <c r="BA17" s="193"/>
      <c r="BB17" s="193"/>
      <c r="BC17" s="193"/>
      <c r="BD17" s="193"/>
      <c r="BE17" s="12"/>
      <c r="BF17" s="12"/>
      <c r="BG17" s="220" t="s">
        <v>21</v>
      </c>
      <c r="BH17" s="193"/>
      <c r="BI17" s="193"/>
      <c r="BJ17" s="193"/>
      <c r="BK17" s="193"/>
      <c r="BL17" s="193"/>
      <c r="BM17" s="193"/>
      <c r="BN17" s="193"/>
      <c r="BO17" s="193"/>
      <c r="BP17" s="193"/>
      <c r="BQ17" s="193"/>
      <c r="BR17" s="12"/>
      <c r="BS17" s="12"/>
      <c r="BT17" s="220" t="s">
        <v>22</v>
      </c>
      <c r="BU17" s="193"/>
      <c r="BV17" s="193"/>
      <c r="BW17" s="193"/>
      <c r="BX17" s="193"/>
      <c r="BY17" s="193"/>
      <c r="BZ17" s="193"/>
      <c r="CA17" s="193"/>
      <c r="CB17" s="193"/>
      <c r="CC17" s="193"/>
      <c r="CD17" s="193"/>
      <c r="CE17" s="13"/>
      <c r="CF17" s="28"/>
      <c r="CG17" s="28"/>
    </row>
    <row r="18" spans="1:85" ht="18.75" customHeight="1">
      <c r="A18" s="8"/>
      <c r="B18" s="8"/>
      <c r="C18" s="8"/>
      <c r="D18" s="28"/>
      <c r="E18" s="28"/>
      <c r="F18" s="11"/>
      <c r="G18" s="227">
        <f>F3</f>
        <v>5000</v>
      </c>
      <c r="H18" s="193"/>
      <c r="I18" s="193"/>
      <c r="J18" s="193"/>
      <c r="K18" s="193"/>
      <c r="L18" s="193"/>
      <c r="M18" s="193"/>
      <c r="N18" s="193"/>
      <c r="O18" s="193"/>
      <c r="P18" s="193"/>
      <c r="Q18" s="193"/>
      <c r="R18" s="221" t="s">
        <v>17</v>
      </c>
      <c r="S18" s="193"/>
      <c r="T18" s="245">
        <f>IF(F13=0,'TABELA INSS E IRRF'!K21,0)</f>
        <v>0</v>
      </c>
      <c r="U18" s="193"/>
      <c r="V18" s="193"/>
      <c r="W18" s="193"/>
      <c r="X18" s="193"/>
      <c r="Y18" s="193"/>
      <c r="Z18" s="193"/>
      <c r="AA18" s="193"/>
      <c r="AB18" s="193"/>
      <c r="AC18" s="193"/>
      <c r="AD18" s="193"/>
      <c r="AE18" s="221" t="s">
        <v>17</v>
      </c>
      <c r="AF18" s="193"/>
      <c r="AG18" s="245">
        <f>AU11</f>
        <v>501.5100000000001</v>
      </c>
      <c r="AH18" s="193"/>
      <c r="AI18" s="193"/>
      <c r="AJ18" s="193"/>
      <c r="AK18" s="193"/>
      <c r="AL18" s="193"/>
      <c r="AM18" s="193"/>
      <c r="AN18" s="193"/>
      <c r="AO18" s="193"/>
      <c r="AP18" s="193"/>
      <c r="AQ18" s="193"/>
      <c r="AR18" s="221" t="s">
        <v>17</v>
      </c>
      <c r="AS18" s="193"/>
      <c r="AT18" s="245">
        <f>FUNC!J1</f>
        <v>379.18</v>
      </c>
      <c r="AU18" s="193"/>
      <c r="AV18" s="193"/>
      <c r="AW18" s="193"/>
      <c r="AX18" s="193"/>
      <c r="AY18" s="193"/>
      <c r="AZ18" s="193"/>
      <c r="BA18" s="193"/>
      <c r="BB18" s="193"/>
      <c r="BC18" s="193"/>
      <c r="BD18" s="193"/>
      <c r="BE18" s="221" t="s">
        <v>17</v>
      </c>
      <c r="BF18" s="193"/>
      <c r="BG18" s="245">
        <f>F5</f>
        <v>0</v>
      </c>
      <c r="BH18" s="193"/>
      <c r="BI18" s="193"/>
      <c r="BJ18" s="193"/>
      <c r="BK18" s="193"/>
      <c r="BL18" s="193"/>
      <c r="BM18" s="193"/>
      <c r="BN18" s="193"/>
      <c r="BO18" s="193"/>
      <c r="BP18" s="193"/>
      <c r="BQ18" s="193"/>
      <c r="BR18" s="221" t="s">
        <v>17</v>
      </c>
      <c r="BS18" s="193"/>
      <c r="BT18" s="245">
        <f>AB5</f>
        <v>0</v>
      </c>
      <c r="BU18" s="193"/>
      <c r="BV18" s="193"/>
      <c r="BW18" s="193"/>
      <c r="BX18" s="193"/>
      <c r="BY18" s="193"/>
      <c r="BZ18" s="193"/>
      <c r="CA18" s="193"/>
      <c r="CB18" s="193"/>
      <c r="CC18" s="193"/>
      <c r="CD18" s="193"/>
      <c r="CE18" s="13"/>
      <c r="CF18" s="28"/>
      <c r="CG18" s="28"/>
    </row>
    <row r="19" spans="1:85" ht="18.75" customHeight="1">
      <c r="A19" s="8"/>
      <c r="B19" s="8"/>
      <c r="C19" s="8"/>
      <c r="D19" s="28"/>
      <c r="E19" s="28"/>
      <c r="F19" s="11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2"/>
      <c r="AX19" s="12"/>
      <c r="AY19" s="12"/>
      <c r="AZ19" s="12"/>
      <c r="BA19" s="12"/>
      <c r="BB19" s="12"/>
      <c r="BC19" s="12"/>
      <c r="BD19" s="12"/>
      <c r="BE19" s="12"/>
      <c r="BF19" s="12"/>
      <c r="BG19" s="12"/>
      <c r="BH19" s="12"/>
      <c r="BI19" s="12"/>
      <c r="BJ19" s="12"/>
      <c r="BK19" s="12"/>
      <c r="BL19" s="12"/>
      <c r="BM19" s="12"/>
      <c r="BN19" s="12"/>
      <c r="BO19" s="12"/>
      <c r="BP19" s="12"/>
      <c r="BQ19" s="12"/>
      <c r="BR19" s="12"/>
      <c r="BS19" s="12"/>
      <c r="BT19" s="12"/>
      <c r="BU19" s="12"/>
      <c r="BV19" s="12"/>
      <c r="BW19" s="12"/>
      <c r="BX19" s="12"/>
      <c r="BY19" s="12"/>
      <c r="BZ19" s="12"/>
      <c r="CA19" s="12"/>
      <c r="CB19" s="12"/>
      <c r="CC19" s="12"/>
      <c r="CD19" s="12"/>
      <c r="CE19" s="13"/>
      <c r="CF19" s="28"/>
      <c r="CG19" s="28"/>
    </row>
    <row r="20" spans="1:85" ht="18.75" customHeight="1">
      <c r="A20" s="8"/>
      <c r="B20" s="8"/>
      <c r="C20" s="8"/>
      <c r="D20" s="28"/>
      <c r="E20" s="28"/>
      <c r="F20" s="11"/>
      <c r="G20" s="220" t="s">
        <v>23</v>
      </c>
      <c r="H20" s="193"/>
      <c r="I20" s="193"/>
      <c r="J20" s="193"/>
      <c r="K20" s="193"/>
      <c r="L20" s="193"/>
      <c r="M20" s="193"/>
      <c r="N20" s="193"/>
      <c r="O20" s="193"/>
      <c r="P20" s="193"/>
      <c r="Q20" s="193"/>
      <c r="R20" s="12"/>
      <c r="S20" s="12"/>
      <c r="T20" s="225" t="s">
        <v>12</v>
      </c>
      <c r="U20" s="193"/>
      <c r="V20" s="193"/>
      <c r="W20" s="193"/>
      <c r="X20" s="193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225" t="s">
        <v>13</v>
      </c>
      <c r="AO20" s="193"/>
      <c r="AP20" s="193"/>
      <c r="AQ20" s="193"/>
      <c r="AR20" s="193"/>
      <c r="AS20" s="12"/>
      <c r="AT20" s="12"/>
      <c r="AU20" s="251" t="s">
        <v>24</v>
      </c>
      <c r="AV20" s="193"/>
      <c r="AW20" s="193"/>
      <c r="AX20" s="193"/>
      <c r="AY20" s="193"/>
      <c r="AZ20" s="193"/>
      <c r="BA20" s="193"/>
      <c r="BB20" s="193"/>
      <c r="BC20" s="193"/>
      <c r="BD20" s="193"/>
      <c r="BE20" s="193"/>
      <c r="BF20" s="12"/>
      <c r="BG20" s="12"/>
      <c r="BH20" s="246" t="s">
        <v>25</v>
      </c>
      <c r="BI20" s="193"/>
      <c r="BJ20" s="193"/>
      <c r="BK20" s="193"/>
      <c r="BL20" s="193"/>
      <c r="BM20" s="193"/>
      <c r="BN20" s="193"/>
      <c r="BO20" s="193"/>
      <c r="BP20" s="193"/>
      <c r="BQ20" s="193"/>
      <c r="BR20" s="193"/>
      <c r="BS20" s="193"/>
      <c r="BT20" s="193"/>
      <c r="BU20" s="193"/>
      <c r="BV20" s="193"/>
      <c r="BW20" s="193"/>
      <c r="BX20" s="193"/>
      <c r="BY20" s="193"/>
      <c r="BZ20" s="193"/>
      <c r="CA20" s="193"/>
      <c r="CB20" s="193"/>
      <c r="CC20" s="12"/>
      <c r="CD20" s="12"/>
      <c r="CE20" s="13"/>
      <c r="CF20" s="28"/>
      <c r="CG20" s="28"/>
    </row>
    <row r="21" spans="1:85" ht="18.75" customHeight="1">
      <c r="A21" s="18"/>
      <c r="B21" s="18"/>
      <c r="C21" s="18"/>
      <c r="D21" s="28"/>
      <c r="E21" s="28"/>
      <c r="F21" s="11"/>
      <c r="G21" s="227">
        <f>IF(F13=0,FUNC!E49,FUNC!E43)</f>
        <v>4119.3053999999993</v>
      </c>
      <c r="H21" s="193"/>
      <c r="I21" s="193"/>
      <c r="J21" s="193"/>
      <c r="K21" s="193"/>
      <c r="L21" s="193"/>
      <c r="M21" s="193"/>
      <c r="N21" s="193"/>
      <c r="O21" s="193"/>
      <c r="P21" s="193"/>
      <c r="Q21" s="193"/>
      <c r="R21" s="224" t="s">
        <v>15</v>
      </c>
      <c r="S21" s="193"/>
      <c r="T21" s="238">
        <f>IF('CÁLCULO INSS E IRRF'!F13=0,FUNC!H49,FUNC!H43)</f>
        <v>0.22500000000000001</v>
      </c>
      <c r="U21" s="193"/>
      <c r="V21" s="193"/>
      <c r="W21" s="193"/>
      <c r="X21" s="193"/>
      <c r="Y21" s="224" t="s">
        <v>16</v>
      </c>
      <c r="Z21" s="193"/>
      <c r="AA21" s="227">
        <f>G21*T21</f>
        <v>926.84371499999986</v>
      </c>
      <c r="AB21" s="193"/>
      <c r="AC21" s="193"/>
      <c r="AD21" s="193"/>
      <c r="AE21" s="193"/>
      <c r="AF21" s="193"/>
      <c r="AG21" s="193"/>
      <c r="AH21" s="193"/>
      <c r="AI21" s="193"/>
      <c r="AJ21" s="193"/>
      <c r="AK21" s="193"/>
      <c r="AL21" s="221" t="s">
        <v>17</v>
      </c>
      <c r="AM21" s="193"/>
      <c r="AN21" s="243">
        <f>IF(F13=0,FUNC!I49,FUNC!I43)</f>
        <v>675.49</v>
      </c>
      <c r="AO21" s="193"/>
      <c r="AP21" s="193"/>
      <c r="AQ21" s="193"/>
      <c r="AR21" s="193"/>
      <c r="AS21" s="224" t="s">
        <v>16</v>
      </c>
      <c r="AT21" s="193"/>
      <c r="AU21" s="259">
        <f>IF(G13=0,FUNC!J49,FUNC!J43)</f>
        <v>312.8900000000001</v>
      </c>
      <c r="AV21" s="193"/>
      <c r="AW21" s="193"/>
      <c r="AX21" s="193"/>
      <c r="AY21" s="193"/>
      <c r="AZ21" s="193"/>
      <c r="BA21" s="193"/>
      <c r="BB21" s="193"/>
      <c r="BC21" s="193"/>
      <c r="BD21" s="193"/>
      <c r="BE21" s="193"/>
      <c r="BF21" s="221" t="s">
        <v>17</v>
      </c>
      <c r="BG21" s="193"/>
      <c r="BH21" s="258">
        <v>978.62</v>
      </c>
      <c r="BI21" s="193"/>
      <c r="BJ21" s="193"/>
      <c r="BK21" s="193"/>
      <c r="BL21" s="19" t="s">
        <v>17</v>
      </c>
      <c r="BM21" s="20" t="s">
        <v>26</v>
      </c>
      <c r="BN21" s="247" t="s">
        <v>27</v>
      </c>
      <c r="BO21" s="193"/>
      <c r="BP21" s="193"/>
      <c r="BQ21" s="193"/>
      <c r="BR21" s="193"/>
      <c r="BS21" s="193"/>
      <c r="BT21" s="226">
        <f>G18</f>
        <v>5000</v>
      </c>
      <c r="BU21" s="193"/>
      <c r="BV21" s="193"/>
      <c r="BW21" s="193"/>
      <c r="BX21" s="193"/>
      <c r="BY21" s="193"/>
      <c r="BZ21" s="193"/>
      <c r="CA21" s="193"/>
      <c r="CB21" s="21" t="s">
        <v>28</v>
      </c>
      <c r="CC21" s="12"/>
      <c r="CD21" s="12"/>
      <c r="CE21" s="13"/>
      <c r="CF21" s="28"/>
      <c r="CG21" s="28"/>
    </row>
    <row r="22" spans="1:85" ht="18.75" customHeight="1">
      <c r="A22" s="8"/>
      <c r="B22" s="8"/>
      <c r="C22" s="8"/>
      <c r="D22" s="28"/>
      <c r="E22" s="28"/>
      <c r="F22" s="11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12"/>
      <c r="AU22" s="12"/>
      <c r="AV22" s="12"/>
      <c r="AW22" s="12"/>
      <c r="AX22" s="12"/>
      <c r="AY22" s="12"/>
      <c r="AZ22" s="12"/>
      <c r="BA22" s="12"/>
      <c r="BB22" s="12"/>
      <c r="BC22" s="12"/>
      <c r="BD22" s="12"/>
      <c r="BE22" s="12"/>
      <c r="BF22" s="12"/>
      <c r="BG22" s="12"/>
      <c r="BH22" s="258">
        <v>978.62</v>
      </c>
      <c r="BI22" s="193"/>
      <c r="BJ22" s="193"/>
      <c r="BK22" s="193"/>
      <c r="BL22" s="19" t="s">
        <v>17</v>
      </c>
      <c r="BM22" s="228">
        <f>0.133145*BT21</f>
        <v>665.72500000000002</v>
      </c>
      <c r="BN22" s="193"/>
      <c r="BO22" s="193"/>
      <c r="BP22" s="193"/>
      <c r="BQ22" s="193"/>
      <c r="BR22" s="193"/>
      <c r="BS22" s="193"/>
      <c r="BT22" s="193"/>
      <c r="BU22" s="22"/>
      <c r="BV22" s="22"/>
      <c r="BW22" s="22"/>
      <c r="BX22" s="22"/>
      <c r="BY22" s="22"/>
      <c r="BZ22" s="22"/>
      <c r="CA22" s="22"/>
      <c r="CB22" s="22"/>
      <c r="CC22" s="12"/>
      <c r="CD22" s="12"/>
      <c r="CE22" s="13"/>
      <c r="CF22" s="28"/>
      <c r="CG22" s="28"/>
    </row>
    <row r="23" spans="1:85" ht="18.75" customHeight="1">
      <c r="A23" s="8"/>
      <c r="B23" s="8"/>
      <c r="C23" s="8"/>
      <c r="D23" s="28"/>
      <c r="E23" s="28"/>
      <c r="F23" s="11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2"/>
      <c r="AR23" s="12"/>
      <c r="AS23" s="12"/>
      <c r="AT23" s="12"/>
      <c r="AU23" s="12"/>
      <c r="AV23" s="12"/>
      <c r="AW23" s="12"/>
      <c r="AX23" s="12"/>
      <c r="AY23" s="12"/>
      <c r="AZ23" s="12"/>
      <c r="BA23" s="12"/>
      <c r="BB23" s="12"/>
      <c r="BC23" s="12"/>
      <c r="BD23" s="12"/>
      <c r="BE23" s="12"/>
      <c r="BF23" s="12"/>
      <c r="BG23" s="12"/>
      <c r="BH23" s="229">
        <f>MAX(0,BH22-BM22)</f>
        <v>312.89499999999998</v>
      </c>
      <c r="BI23" s="193"/>
      <c r="BJ23" s="193"/>
      <c r="BK23" s="193"/>
      <c r="BL23" s="193"/>
      <c r="BM23" s="193"/>
      <c r="BN23" s="193"/>
      <c r="BO23" s="193"/>
      <c r="BP23" s="22"/>
      <c r="BQ23" s="22"/>
      <c r="BR23" s="22"/>
      <c r="BS23" s="22"/>
      <c r="BT23" s="22"/>
      <c r="BU23" s="22"/>
      <c r="BV23" s="22"/>
      <c r="BW23" s="22"/>
      <c r="BX23" s="22"/>
      <c r="BY23" s="22"/>
      <c r="BZ23" s="22"/>
      <c r="CA23" s="22"/>
      <c r="CB23" s="22"/>
      <c r="CC23" s="12"/>
      <c r="CD23" s="12"/>
      <c r="CE23" s="13"/>
      <c r="CF23" s="28"/>
      <c r="CG23" s="28"/>
    </row>
    <row r="24" spans="1:85" ht="18.75" customHeight="1">
      <c r="A24" s="8"/>
      <c r="B24" s="8"/>
      <c r="C24" s="8"/>
      <c r="D24" s="28"/>
      <c r="E24" s="28"/>
      <c r="F24" s="11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2"/>
      <c r="AR24" s="12"/>
      <c r="AS24" s="12"/>
      <c r="AT24" s="12"/>
      <c r="AU24" s="23"/>
      <c r="AV24" s="23"/>
      <c r="AW24" s="23"/>
      <c r="AX24" s="23"/>
      <c r="AY24" s="23"/>
      <c r="AZ24" s="23"/>
      <c r="BA24" s="23"/>
      <c r="BB24" s="23"/>
      <c r="BC24" s="23"/>
      <c r="BD24" s="23"/>
      <c r="BE24" s="23"/>
      <c r="BF24" s="12"/>
      <c r="BG24" s="12"/>
      <c r="BH24" s="23"/>
      <c r="BI24" s="23"/>
      <c r="BJ24" s="23"/>
      <c r="BK24" s="23"/>
      <c r="BL24" s="23"/>
      <c r="BM24" s="23"/>
      <c r="BN24" s="23"/>
      <c r="BO24" s="23"/>
      <c r="BP24" s="23"/>
      <c r="BQ24" s="23"/>
      <c r="BR24" s="23"/>
      <c r="BS24" s="23"/>
      <c r="BT24" s="23"/>
      <c r="BU24" s="23"/>
      <c r="BV24" s="23"/>
      <c r="BW24" s="23"/>
      <c r="BX24" s="23"/>
      <c r="BY24" s="23"/>
      <c r="BZ24" s="23"/>
      <c r="CA24" s="23"/>
      <c r="CB24" s="23"/>
      <c r="CC24" s="23"/>
      <c r="CD24" s="23"/>
      <c r="CE24" s="13"/>
      <c r="CF24" s="28"/>
      <c r="CG24" s="28"/>
    </row>
    <row r="25" spans="1:85">
      <c r="A25" s="8"/>
      <c r="B25" s="8"/>
      <c r="C25" s="8"/>
      <c r="D25" s="28"/>
      <c r="E25" s="28"/>
      <c r="F25" s="11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2"/>
      <c r="AU25" s="220" t="s">
        <v>29</v>
      </c>
      <c r="AV25" s="193"/>
      <c r="AW25" s="193"/>
      <c r="AX25" s="193"/>
      <c r="AY25" s="193"/>
      <c r="AZ25" s="193"/>
      <c r="BA25" s="193"/>
      <c r="BB25" s="193"/>
      <c r="BC25" s="193"/>
      <c r="BD25" s="193"/>
      <c r="BE25" s="193"/>
      <c r="BF25" s="12"/>
      <c r="BG25" s="12"/>
      <c r="BH25" s="220" t="s">
        <v>25</v>
      </c>
      <c r="BI25" s="193"/>
      <c r="BJ25" s="193"/>
      <c r="BK25" s="193"/>
      <c r="BL25" s="193"/>
      <c r="BM25" s="193"/>
      <c r="BN25" s="193"/>
      <c r="BO25" s="193"/>
      <c r="BP25" s="193"/>
      <c r="BQ25" s="193"/>
      <c r="BR25" s="193"/>
      <c r="BS25" s="12"/>
      <c r="BT25" s="12"/>
      <c r="BU25" s="256" t="s">
        <v>30</v>
      </c>
      <c r="BV25" s="193"/>
      <c r="BW25" s="193"/>
      <c r="BX25" s="193"/>
      <c r="BY25" s="193"/>
      <c r="BZ25" s="193"/>
      <c r="CA25" s="193"/>
      <c r="CB25" s="193"/>
      <c r="CC25" s="193"/>
      <c r="CD25" s="193"/>
      <c r="CE25" s="13"/>
      <c r="CF25" s="28"/>
      <c r="CG25" s="28"/>
    </row>
    <row r="26" spans="1:85" ht="18.75" customHeight="1">
      <c r="A26" s="8"/>
      <c r="B26" s="8"/>
      <c r="C26" s="8"/>
      <c r="D26" s="28"/>
      <c r="E26" s="28"/>
      <c r="F26" s="11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2"/>
      <c r="AO26" s="12"/>
      <c r="AP26" s="12"/>
      <c r="AQ26" s="12"/>
      <c r="AR26" s="12"/>
      <c r="AS26" s="12"/>
      <c r="AT26" s="12"/>
      <c r="AU26" s="227">
        <f>AU21</f>
        <v>312.8900000000001</v>
      </c>
      <c r="AV26" s="193"/>
      <c r="AW26" s="193"/>
      <c r="AX26" s="193"/>
      <c r="AY26" s="193"/>
      <c r="AZ26" s="193"/>
      <c r="BA26" s="193"/>
      <c r="BB26" s="193"/>
      <c r="BC26" s="193"/>
      <c r="BD26" s="193"/>
      <c r="BE26" s="193"/>
      <c r="BF26" s="242" t="s">
        <v>17</v>
      </c>
      <c r="BG26" s="193"/>
      <c r="BH26" s="243">
        <f>BH23</f>
        <v>312.89499999999998</v>
      </c>
      <c r="BI26" s="193"/>
      <c r="BJ26" s="193"/>
      <c r="BK26" s="193"/>
      <c r="BL26" s="193"/>
      <c r="BM26" s="193"/>
      <c r="BN26" s="193"/>
      <c r="BO26" s="193"/>
      <c r="BP26" s="193"/>
      <c r="BQ26" s="193"/>
      <c r="BR26" s="193"/>
      <c r="BS26" s="257" t="s">
        <v>16</v>
      </c>
      <c r="BT26" s="193"/>
      <c r="BU26" s="223">
        <f>MAX(0,AU26-BH26)</f>
        <v>0</v>
      </c>
      <c r="BV26" s="193"/>
      <c r="BW26" s="193"/>
      <c r="BX26" s="193"/>
      <c r="BY26" s="193"/>
      <c r="BZ26" s="193"/>
      <c r="CA26" s="193"/>
      <c r="CB26" s="193"/>
      <c r="CC26" s="193"/>
      <c r="CD26" s="193"/>
      <c r="CE26" s="24"/>
      <c r="CF26" s="28"/>
      <c r="CG26" s="28"/>
    </row>
    <row r="27" spans="1:85" ht="18.75" customHeight="1">
      <c r="A27" s="8"/>
      <c r="B27" s="8"/>
      <c r="C27" s="8"/>
      <c r="D27" s="28"/>
      <c r="E27" s="28"/>
      <c r="F27" s="11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2"/>
      <c r="AR27" s="12"/>
      <c r="AS27" s="12"/>
      <c r="AT27" s="12"/>
      <c r="AU27" s="25"/>
      <c r="AV27" s="25"/>
      <c r="AW27" s="25"/>
      <c r="AX27" s="25"/>
      <c r="AY27" s="25"/>
      <c r="AZ27" s="25"/>
      <c r="BA27" s="25"/>
      <c r="BB27" s="25"/>
      <c r="BC27" s="25"/>
      <c r="BD27" s="25"/>
      <c r="BE27" s="25"/>
      <c r="BF27" s="25"/>
      <c r="BG27" s="25"/>
      <c r="BH27" s="218" t="str">
        <f>IF(F3 &gt; 5000.01, "", "ISENTO de IRRF")</f>
        <v>ISENTO de IRRF</v>
      </c>
      <c r="BI27" s="193"/>
      <c r="BJ27" s="193"/>
      <c r="BK27" s="193"/>
      <c r="BL27" s="193"/>
      <c r="BM27" s="193"/>
      <c r="BN27" s="193"/>
      <c r="BO27" s="193"/>
      <c r="BP27" s="193"/>
      <c r="BQ27" s="193"/>
      <c r="BR27" s="193"/>
      <c r="BS27" s="25"/>
      <c r="BT27" s="25"/>
      <c r="BU27" s="237">
        <v>0</v>
      </c>
      <c r="BV27" s="193"/>
      <c r="BW27" s="193"/>
      <c r="BX27" s="193"/>
      <c r="BY27" s="193"/>
      <c r="BZ27" s="193"/>
      <c r="CA27" s="193"/>
      <c r="CB27" s="193"/>
      <c r="CC27" s="193"/>
      <c r="CD27" s="193"/>
      <c r="CE27" s="24"/>
      <c r="CF27" s="28"/>
      <c r="CG27" s="28"/>
    </row>
    <row r="28" spans="1:85" ht="18.75" customHeight="1">
      <c r="A28" s="8"/>
      <c r="B28" s="8"/>
      <c r="C28" s="8"/>
      <c r="D28" s="28"/>
      <c r="E28" s="28"/>
      <c r="F28" s="14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  <c r="AF28" s="26"/>
      <c r="AG28" s="26"/>
      <c r="AH28" s="26"/>
      <c r="AI28" s="26"/>
      <c r="AJ28" s="26"/>
      <c r="AK28" s="26"/>
      <c r="AL28" s="26"/>
      <c r="AM28" s="26"/>
      <c r="AN28" s="26"/>
      <c r="AO28" s="26"/>
      <c r="AP28" s="26"/>
      <c r="AQ28" s="26"/>
      <c r="AR28" s="26"/>
      <c r="AS28" s="26"/>
      <c r="AT28" s="26"/>
      <c r="AU28" s="26"/>
      <c r="AV28" s="26"/>
      <c r="AW28" s="26"/>
      <c r="AX28" s="26"/>
      <c r="AY28" s="26"/>
      <c r="AZ28" s="26"/>
      <c r="BA28" s="26"/>
      <c r="BB28" s="26"/>
      <c r="BC28" s="26"/>
      <c r="BD28" s="26"/>
      <c r="BE28" s="26"/>
      <c r="BF28" s="26"/>
      <c r="BG28" s="26"/>
      <c r="BH28" s="26"/>
      <c r="BI28" s="26"/>
      <c r="BJ28" s="26"/>
      <c r="BK28" s="26"/>
      <c r="BL28" s="26"/>
      <c r="BM28" s="26"/>
      <c r="BN28" s="26"/>
      <c r="BO28" s="26"/>
      <c r="BP28" s="26"/>
      <c r="BQ28" s="26"/>
      <c r="BR28" s="26"/>
      <c r="BS28" s="26"/>
      <c r="BT28" s="26"/>
      <c r="BU28" s="26"/>
      <c r="BV28" s="26"/>
      <c r="BW28" s="26"/>
      <c r="BX28" s="26"/>
      <c r="BY28" s="26"/>
      <c r="BZ28" s="26"/>
      <c r="CA28" s="26"/>
      <c r="CB28" s="26"/>
      <c r="CC28" s="26"/>
      <c r="CD28" s="26"/>
      <c r="CE28" s="27"/>
      <c r="CF28" s="28"/>
      <c r="CG28" s="28"/>
    </row>
    <row r="29" spans="1:85">
      <c r="A29" s="8"/>
      <c r="B29" s="8"/>
      <c r="C29" s="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28"/>
      <c r="AG29" s="28"/>
      <c r="AH29" s="28"/>
      <c r="AI29" s="28"/>
      <c r="AJ29" s="28"/>
      <c r="AK29" s="28"/>
      <c r="AL29" s="28"/>
      <c r="AM29" s="28"/>
      <c r="AN29" s="28"/>
      <c r="AO29" s="28"/>
      <c r="AP29" s="28"/>
      <c r="AQ29" s="28"/>
      <c r="AR29" s="28"/>
      <c r="AS29" s="28"/>
      <c r="AT29" s="28"/>
      <c r="AU29" s="28"/>
      <c r="AV29" s="28"/>
      <c r="AW29" s="28"/>
      <c r="AX29" s="28"/>
      <c r="AY29" s="28"/>
      <c r="AZ29" s="28"/>
      <c r="BA29" s="28"/>
      <c r="BB29" s="28"/>
      <c r="BC29" s="28"/>
      <c r="BD29" s="28"/>
      <c r="BE29" s="28"/>
      <c r="BF29" s="28"/>
      <c r="BG29" s="28"/>
      <c r="BH29" s="28"/>
      <c r="BI29" s="28"/>
      <c r="BJ29" s="28"/>
      <c r="BK29" s="28"/>
      <c r="BL29" s="28"/>
      <c r="BM29" s="28"/>
      <c r="BN29" s="28"/>
      <c r="BO29" s="28"/>
      <c r="BP29" s="28"/>
      <c r="BQ29" s="28"/>
      <c r="BR29" s="28"/>
      <c r="BS29" s="28"/>
      <c r="BT29" s="28"/>
      <c r="BU29" s="28"/>
      <c r="BV29" s="28"/>
      <c r="BW29" s="28"/>
      <c r="BX29" s="28"/>
      <c r="BY29" s="28"/>
      <c r="BZ29" s="28"/>
      <c r="CA29" s="28"/>
      <c r="CB29" s="28"/>
      <c r="CC29" s="28"/>
      <c r="CD29" s="28"/>
      <c r="CE29" s="28"/>
      <c r="CF29" s="28"/>
      <c r="CG29" s="28"/>
    </row>
    <row r="30" spans="1:85" ht="18.75" customHeight="1">
      <c r="A30" s="8"/>
      <c r="B30" s="8"/>
      <c r="C30" s="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  <c r="AE30" s="28"/>
      <c r="AF30" s="28"/>
      <c r="AG30" s="28"/>
      <c r="AH30" s="28"/>
      <c r="AI30" s="28"/>
      <c r="AJ30" s="28"/>
      <c r="AK30" s="28"/>
      <c r="AL30" s="28"/>
      <c r="AM30" s="28"/>
      <c r="AN30" s="28"/>
      <c r="AO30" s="28"/>
      <c r="AP30" s="28"/>
      <c r="AQ30" s="28"/>
      <c r="AR30" s="28"/>
      <c r="AS30" s="28"/>
      <c r="AT30" s="28"/>
      <c r="AU30" s="28"/>
      <c r="AV30" s="28"/>
      <c r="AW30" s="28"/>
      <c r="AX30" s="28"/>
      <c r="AY30" s="28"/>
      <c r="AZ30" s="28"/>
      <c r="BA30" s="28"/>
      <c r="BB30" s="28"/>
      <c r="BC30" s="28"/>
      <c r="BD30" s="28"/>
      <c r="BE30" s="28"/>
      <c r="BF30" s="28"/>
      <c r="BG30" s="28"/>
      <c r="BH30" s="28"/>
      <c r="BI30" s="28"/>
      <c r="BJ30" s="28"/>
      <c r="BK30" s="28"/>
      <c r="BL30" s="28"/>
      <c r="BM30" s="28"/>
      <c r="BN30" s="28"/>
      <c r="BO30" s="28"/>
      <c r="BP30" s="28"/>
      <c r="BQ30" s="28"/>
      <c r="BR30" s="28"/>
      <c r="BS30" s="28"/>
      <c r="BT30" s="28"/>
      <c r="BU30" s="28"/>
      <c r="BV30" s="28"/>
      <c r="BW30" s="28"/>
      <c r="BX30" s="28"/>
      <c r="BY30" s="28"/>
      <c r="BZ30" s="28"/>
      <c r="CA30" s="28"/>
      <c r="CB30" s="28"/>
      <c r="CC30" s="28"/>
      <c r="CD30" s="28"/>
      <c r="CE30" s="28"/>
      <c r="CF30" s="28"/>
      <c r="CG30" s="28"/>
    </row>
    <row r="31" spans="1:85" ht="18.75" customHeight="1">
      <c r="A31" s="8"/>
      <c r="B31" s="8"/>
      <c r="C31" s="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  <c r="AF31" s="28"/>
      <c r="AG31" s="28"/>
      <c r="AH31" s="28"/>
      <c r="AI31" s="28"/>
      <c r="AJ31" s="28"/>
      <c r="AK31" s="28"/>
      <c r="AL31" s="28"/>
      <c r="AM31" s="28"/>
      <c r="AN31" s="28"/>
      <c r="AO31" s="28"/>
      <c r="AP31" s="28"/>
      <c r="AQ31" s="28"/>
      <c r="AR31" s="28"/>
      <c r="AS31" s="28"/>
      <c r="AT31" s="28"/>
      <c r="AU31" s="28"/>
      <c r="AV31" s="28"/>
      <c r="AW31" s="28"/>
      <c r="AX31" s="28"/>
      <c r="AY31" s="28"/>
      <c r="AZ31" s="28"/>
      <c r="BA31" s="28"/>
      <c r="BB31" s="28"/>
      <c r="BC31" s="28"/>
      <c r="BD31" s="28"/>
      <c r="BE31" s="28"/>
      <c r="BF31" s="28"/>
      <c r="BG31" s="28"/>
      <c r="BH31" s="28"/>
      <c r="BI31" s="28"/>
      <c r="BJ31" s="28"/>
      <c r="BK31" s="28"/>
      <c r="BL31" s="28"/>
      <c r="BM31" s="28"/>
      <c r="BN31" s="28"/>
      <c r="BO31" s="28"/>
      <c r="BP31" s="28"/>
      <c r="BQ31" s="28"/>
      <c r="BR31" s="28"/>
      <c r="BS31" s="28"/>
      <c r="BT31" s="28"/>
      <c r="BU31" s="28"/>
      <c r="BV31" s="28"/>
      <c r="BW31" s="28"/>
      <c r="BX31" s="28"/>
      <c r="BY31" s="28"/>
      <c r="BZ31" s="28"/>
      <c r="CA31" s="28"/>
      <c r="CB31" s="28"/>
      <c r="CC31" s="28"/>
      <c r="CD31" s="28"/>
      <c r="CE31" s="28"/>
      <c r="CF31" s="28"/>
      <c r="CG31" s="28"/>
    </row>
    <row r="32" spans="1:85" ht="18.75" customHeight="1">
      <c r="A32" s="8"/>
      <c r="B32" s="8"/>
      <c r="C32" s="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  <c r="AF32" s="28"/>
      <c r="AG32" s="28"/>
      <c r="AH32" s="28"/>
      <c r="AI32" s="28"/>
      <c r="AJ32" s="28"/>
      <c r="AK32" s="28"/>
      <c r="AL32" s="28"/>
      <c r="AM32" s="28"/>
      <c r="AN32" s="28"/>
      <c r="AO32" s="28"/>
      <c r="AP32" s="28"/>
      <c r="AQ32" s="28"/>
      <c r="AR32" s="28"/>
      <c r="AS32" s="28"/>
      <c r="AT32" s="28"/>
      <c r="AU32" s="28"/>
      <c r="AV32" s="28"/>
      <c r="AW32" s="28"/>
      <c r="AX32" s="28"/>
      <c r="AY32" s="28"/>
      <c r="AZ32" s="28"/>
      <c r="BA32" s="28"/>
      <c r="BB32" s="28"/>
      <c r="BC32" s="28"/>
      <c r="BD32" s="28"/>
      <c r="BE32" s="28"/>
      <c r="BF32" s="28"/>
      <c r="BG32" s="28"/>
      <c r="BH32" s="28"/>
      <c r="BI32" s="28"/>
      <c r="BJ32" s="28"/>
      <c r="BK32" s="28"/>
      <c r="BL32" s="28"/>
      <c r="BM32" s="28"/>
      <c r="BN32" s="28"/>
      <c r="BO32" s="28"/>
      <c r="BP32" s="28"/>
      <c r="BQ32" s="28"/>
      <c r="BR32" s="28"/>
      <c r="BS32" s="28"/>
      <c r="BT32" s="28"/>
      <c r="BU32" s="28"/>
      <c r="BV32" s="28"/>
      <c r="BW32" s="28"/>
      <c r="BX32" s="28"/>
      <c r="BY32" s="28"/>
      <c r="BZ32" s="28"/>
      <c r="CA32" s="28"/>
      <c r="CB32" s="28"/>
      <c r="CC32" s="28"/>
      <c r="CD32" s="28"/>
      <c r="CE32" s="28"/>
      <c r="CF32" s="28"/>
      <c r="CG32" s="28"/>
    </row>
    <row r="33" spans="1:85" ht="18.75" customHeight="1">
      <c r="A33" s="8"/>
      <c r="B33" s="8"/>
      <c r="C33" s="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  <c r="AF33" s="28"/>
      <c r="AG33" s="28"/>
      <c r="AH33" s="28"/>
      <c r="AI33" s="28"/>
      <c r="AJ33" s="28"/>
      <c r="AK33" s="28"/>
      <c r="AL33" s="28"/>
      <c r="AM33" s="28"/>
      <c r="AN33" s="28"/>
      <c r="AO33" s="28"/>
      <c r="AP33" s="28"/>
      <c r="AQ33" s="28"/>
      <c r="AR33" s="28"/>
      <c r="AS33" s="28"/>
      <c r="AT33" s="28"/>
      <c r="AU33" s="28"/>
      <c r="AV33" s="28"/>
      <c r="AW33" s="28"/>
      <c r="AX33" s="28"/>
      <c r="AY33" s="28"/>
      <c r="AZ33" s="28"/>
      <c r="BA33" s="28"/>
      <c r="BB33" s="28"/>
      <c r="BC33" s="28"/>
      <c r="BD33" s="28"/>
      <c r="BE33" s="28"/>
      <c r="BF33" s="28"/>
      <c r="BG33" s="28"/>
      <c r="BH33" s="28"/>
      <c r="BI33" s="28"/>
      <c r="BJ33" s="28"/>
      <c r="BK33" s="28"/>
      <c r="BL33" s="28"/>
      <c r="BM33" s="28"/>
      <c r="BN33" s="28"/>
      <c r="BO33" s="28"/>
      <c r="BP33" s="28"/>
      <c r="BQ33" s="28"/>
      <c r="BR33" s="28"/>
      <c r="BS33" s="28"/>
      <c r="BT33" s="28"/>
      <c r="BU33" s="28"/>
      <c r="BV33" s="28"/>
      <c r="BW33" s="28"/>
      <c r="BX33" s="28"/>
      <c r="BY33" s="28"/>
      <c r="BZ33" s="28"/>
      <c r="CA33" s="28"/>
      <c r="CB33" s="28"/>
      <c r="CC33" s="28"/>
      <c r="CD33" s="28"/>
      <c r="CE33" s="28"/>
      <c r="CF33" s="28"/>
      <c r="CG33" s="28"/>
    </row>
    <row r="34" spans="1:85" ht="15.75" customHeight="1">
      <c r="A34" s="8"/>
      <c r="B34" s="8"/>
      <c r="C34" s="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  <c r="AF34" s="28"/>
      <c r="AG34" s="28"/>
      <c r="AH34" s="28"/>
      <c r="AI34" s="28"/>
      <c r="AJ34" s="28"/>
      <c r="AK34" s="28"/>
      <c r="AL34" s="28"/>
      <c r="AM34" s="28"/>
      <c r="AN34" s="28"/>
      <c r="AO34" s="28"/>
      <c r="AP34" s="28"/>
      <c r="AQ34" s="28"/>
      <c r="AR34" s="28"/>
      <c r="AS34" s="28"/>
      <c r="AT34" s="28"/>
      <c r="AU34" s="28"/>
      <c r="AV34" s="28"/>
      <c r="AW34" s="28"/>
      <c r="AX34" s="28"/>
      <c r="AY34" s="28"/>
      <c r="AZ34" s="28"/>
      <c r="BA34" s="28"/>
      <c r="BB34" s="28"/>
      <c r="BC34" s="28"/>
      <c r="BD34" s="28"/>
      <c r="BE34" s="28"/>
      <c r="BF34" s="28"/>
      <c r="BG34" s="28"/>
      <c r="BH34" s="28"/>
      <c r="BI34" s="28"/>
      <c r="BJ34" s="28"/>
      <c r="BK34" s="28"/>
      <c r="BL34" s="28"/>
      <c r="BM34" s="28"/>
      <c r="BN34" s="28"/>
      <c r="BO34" s="28"/>
      <c r="BP34" s="28"/>
      <c r="BQ34" s="28"/>
      <c r="BR34" s="28"/>
      <c r="BS34" s="28"/>
      <c r="BT34" s="28"/>
      <c r="BU34" s="28"/>
      <c r="BV34" s="28"/>
      <c r="BW34" s="28"/>
      <c r="BX34" s="28"/>
      <c r="BY34" s="28"/>
      <c r="BZ34" s="28"/>
      <c r="CA34" s="28"/>
      <c r="CB34" s="28"/>
      <c r="CC34" s="28"/>
      <c r="CD34" s="28"/>
      <c r="CE34" s="28"/>
      <c r="CF34" s="28"/>
      <c r="CG34" s="28"/>
    </row>
  </sheetData>
  <mergeCells count="80">
    <mergeCell ref="BU25:CD25"/>
    <mergeCell ref="AN20:AR20"/>
    <mergeCell ref="BS26:BT26"/>
    <mergeCell ref="R21:S21"/>
    <mergeCell ref="AS11:AT11"/>
    <mergeCell ref="BH22:BK22"/>
    <mergeCell ref="AN21:AR21"/>
    <mergeCell ref="BH21:BK21"/>
    <mergeCell ref="AU21:BE21"/>
    <mergeCell ref="T18:AD18"/>
    <mergeCell ref="AR18:AS18"/>
    <mergeCell ref="A8:C9"/>
    <mergeCell ref="BE18:BF18"/>
    <mergeCell ref="A10:C11"/>
    <mergeCell ref="BG18:BQ18"/>
    <mergeCell ref="AB3:AR3"/>
    <mergeCell ref="G11:Q11"/>
    <mergeCell ref="BG17:BQ17"/>
    <mergeCell ref="AB5:AR5"/>
    <mergeCell ref="F13:H13"/>
    <mergeCell ref="Y11:Z11"/>
    <mergeCell ref="F12:CE12"/>
    <mergeCell ref="A6:C7"/>
    <mergeCell ref="F7:CE8"/>
    <mergeCell ref="T17:AD17"/>
    <mergeCell ref="A4:C5"/>
    <mergeCell ref="AN10:AR10"/>
    <mergeCell ref="B1:B3"/>
    <mergeCell ref="G20:Q20"/>
    <mergeCell ref="F9:CE9"/>
    <mergeCell ref="BF21:BG21"/>
    <mergeCell ref="AA11:AK11"/>
    <mergeCell ref="R18:S18"/>
    <mergeCell ref="T20:X20"/>
    <mergeCell ref="G21:Q21"/>
    <mergeCell ref="F5:W5"/>
    <mergeCell ref="AU20:BE20"/>
    <mergeCell ref="AT18:BD18"/>
    <mergeCell ref="AB4:AR4"/>
    <mergeCell ref="AS21:AT21"/>
    <mergeCell ref="BT18:CD18"/>
    <mergeCell ref="BT17:CD17"/>
    <mergeCell ref="BR18:BS18"/>
    <mergeCell ref="BU27:CD27"/>
    <mergeCell ref="T11:X11"/>
    <mergeCell ref="AN11:AR11"/>
    <mergeCell ref="AU11:BE11"/>
    <mergeCell ref="AB2:AR2"/>
    <mergeCell ref="AU25:BE25"/>
    <mergeCell ref="BF26:BG26"/>
    <mergeCell ref="BH26:BR26"/>
    <mergeCell ref="AU26:BE26"/>
    <mergeCell ref="F4:W4"/>
    <mergeCell ref="AG18:AQ18"/>
    <mergeCell ref="BH20:CB20"/>
    <mergeCell ref="F2:W2"/>
    <mergeCell ref="T21:X21"/>
    <mergeCell ref="BN21:BS21"/>
    <mergeCell ref="AA21:AK21"/>
    <mergeCell ref="B14:B15"/>
    <mergeCell ref="BU26:CD26"/>
    <mergeCell ref="Y21:Z21"/>
    <mergeCell ref="T10:X10"/>
    <mergeCell ref="BT21:CA21"/>
    <mergeCell ref="G10:Q10"/>
    <mergeCell ref="G18:Q18"/>
    <mergeCell ref="BM22:BT22"/>
    <mergeCell ref="BH23:BO23"/>
    <mergeCell ref="F14:CE15"/>
    <mergeCell ref="AG17:AQ17"/>
    <mergeCell ref="AL21:AM21"/>
    <mergeCell ref="R11:S11"/>
    <mergeCell ref="AL11:AM11"/>
    <mergeCell ref="AU10:BE10"/>
    <mergeCell ref="G17:Q17"/>
    <mergeCell ref="BH27:BR27"/>
    <mergeCell ref="F3:W3"/>
    <mergeCell ref="AT17:BD17"/>
    <mergeCell ref="BH25:BR25"/>
    <mergeCell ref="AE18:AF18"/>
  </mergeCells>
  <conditionalFormatting sqref="AE17:CD19 AU25:AU26 BH25:BH26">
    <cfRule type="expression" priority="1">
      <formula>$F$14=0</formula>
    </cfRule>
  </conditionalFormatting>
  <conditionalFormatting sqref="AU24:AU26 BH25:BH26">
    <cfRule type="expression" priority="8">
      <formula>$BH$24&lt;0</formula>
    </cfRule>
  </conditionalFormatting>
  <conditionalFormatting sqref="AU20:BE20 BH20 BU25">
    <cfRule type="expression" dxfId="12" priority="9">
      <formula>$BH$23&lt;0</formula>
    </cfRule>
  </conditionalFormatting>
  <conditionalFormatting sqref="AU21:BE21">
    <cfRule type="expression" dxfId="11" priority="2">
      <formula>$BH$23&lt;0</formula>
    </cfRule>
  </conditionalFormatting>
  <conditionalFormatting sqref="BU25:CD25">
    <cfRule type="expression" priority="7">
      <formula>$BH$23&lt;0</formula>
    </cfRule>
  </conditionalFormatting>
  <conditionalFormatting sqref="BU25:CD26">
    <cfRule type="expression" priority="3">
      <formula>$BU$26&lt;0</formula>
    </cfRule>
  </conditionalFormatting>
  <conditionalFormatting sqref="BU26:CD26">
    <cfRule type="expression" dxfId="10" priority="4">
      <formula>$BH$26&gt;=0</formula>
    </cfRule>
    <cfRule type="expression" dxfId="9" priority="5">
      <formula>$BU$26&lt;0</formula>
    </cfRule>
  </conditionalFormatting>
  <dataValidations count="1">
    <dataValidation type="list" allowBlank="1" showErrorMessage="1" sqref="AB3" xr:uid="{00000000-0002-0000-0100-000000000000}">
      <formula1>"0,1,2,3,4,5,6,7,8,9,10"</formula1>
    </dataValidation>
  </dataValidations>
  <hyperlinks>
    <hyperlink ref="A4" location="'APRESENTAÇÃO'!A1" display="APRESENTAÇÃO" xr:uid="{00000000-0004-0000-0100-000000000000}"/>
    <hyperlink ref="A6" location="'CÁLCULO INSS E IRRF'!A1" display="CÁLCULO INSS E IRRF" xr:uid="{00000000-0004-0000-0100-000001000000}"/>
    <hyperlink ref="A10" location="'TABELA INSS E IRRF'!A1" display="TABELA INSS E IRRF" xr:uid="{00000000-0004-0000-0100-000002000000}"/>
    <hyperlink ref="A8:C9" location="'CADASTRO DE EMPREGADOS'!A1" display="CADASTRO DE EMPREGADOS" xr:uid="{BD725AD6-CAAB-436A-9D71-F5EAD2D83073}"/>
  </hyperlinks>
  <pageMargins left="0.511811024" right="0.511811024" top="0.78740157499999996" bottom="0.78740157499999996" header="0" footer="0"/>
  <pageSetup paperSize="9"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33"/>
  <sheetViews>
    <sheetView showGridLines="0" workbookViewId="0">
      <selection activeCell="A11" sqref="A11:C12"/>
    </sheetView>
  </sheetViews>
  <sheetFormatPr defaultColWidth="12.625" defaultRowHeight="15" customHeight="1"/>
  <cols>
    <col min="1" max="1" width="1.375" style="191" customWidth="1"/>
    <col min="2" max="2" width="28.125" style="191" customWidth="1"/>
    <col min="3" max="3" width="1.375" style="191" customWidth="1"/>
    <col min="4" max="5" width="1.75" style="191" customWidth="1"/>
    <col min="6" max="6" width="28.125" style="191" customWidth="1"/>
    <col min="7" max="7" width="17.125" style="191" customWidth="1"/>
    <col min="8" max="9" width="15.375" style="191" customWidth="1"/>
    <col min="10" max="10" width="14.875" style="191" customWidth="1"/>
    <col min="11" max="11" width="18.375" style="191" customWidth="1"/>
    <col min="12" max="13" width="21" style="191" customWidth="1"/>
    <col min="14" max="14" width="11.75" style="191" customWidth="1"/>
    <col min="15" max="15" width="16.25" style="191" customWidth="1"/>
    <col min="16" max="16" width="16.375" style="191" customWidth="1"/>
    <col min="17" max="18" width="21" style="191" customWidth="1"/>
  </cols>
  <sheetData>
    <row r="1" spans="1:18" ht="18.75" customHeight="1">
      <c r="A1" s="8"/>
      <c r="B1" s="248"/>
      <c r="C1" s="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</row>
    <row r="2" spans="1:18" ht="18.75" customHeight="1">
      <c r="A2" s="8"/>
      <c r="B2" s="193"/>
      <c r="C2" s="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</row>
    <row r="3" spans="1:18" ht="18.75" customHeight="1">
      <c r="A3" s="8"/>
      <c r="B3" s="193"/>
      <c r="C3" s="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</row>
    <row r="4" spans="1:18" ht="18.75" customHeight="1">
      <c r="A4" s="187"/>
      <c r="B4" s="187"/>
      <c r="C4" s="187"/>
      <c r="D4" s="28"/>
      <c r="E4" s="28"/>
      <c r="F4" s="265" t="s">
        <v>31</v>
      </c>
      <c r="G4" s="264" t="s">
        <v>32</v>
      </c>
      <c r="H4" s="264" t="s">
        <v>33</v>
      </c>
      <c r="I4" s="264" t="s">
        <v>34</v>
      </c>
      <c r="J4" s="264" t="s">
        <v>35</v>
      </c>
      <c r="K4" s="264" t="s">
        <v>36</v>
      </c>
      <c r="L4" s="262" t="s">
        <v>37</v>
      </c>
      <c r="M4" s="262" t="s">
        <v>38</v>
      </c>
      <c r="N4" s="262" t="s">
        <v>39</v>
      </c>
      <c r="O4" s="262" t="s">
        <v>40</v>
      </c>
      <c r="P4" s="262" t="s">
        <v>41</v>
      </c>
      <c r="Q4" s="262" t="s">
        <v>42</v>
      </c>
      <c r="R4" s="260" t="s">
        <v>43</v>
      </c>
    </row>
    <row r="5" spans="1:18" ht="18.75" customHeight="1">
      <c r="A5" s="203" t="s">
        <v>1</v>
      </c>
      <c r="B5" s="204"/>
      <c r="C5" s="205"/>
      <c r="D5" s="28"/>
      <c r="E5" s="28"/>
      <c r="F5" s="211"/>
      <c r="G5" s="263"/>
      <c r="H5" s="263"/>
      <c r="I5" s="263"/>
      <c r="J5" s="263"/>
      <c r="K5" s="263"/>
      <c r="L5" s="263"/>
      <c r="M5" s="263"/>
      <c r="N5" s="263"/>
      <c r="O5" s="263"/>
      <c r="P5" s="263"/>
      <c r="Q5" s="263"/>
      <c r="R5" s="261"/>
    </row>
    <row r="6" spans="1:18" ht="18.75" customHeight="1">
      <c r="A6" s="206"/>
      <c r="B6" s="207"/>
      <c r="C6" s="208"/>
      <c r="D6" s="28"/>
      <c r="E6" s="28"/>
      <c r="F6" s="29"/>
      <c r="G6" s="32">
        <v>5000</v>
      </c>
      <c r="H6" s="30">
        <v>10</v>
      </c>
      <c r="I6" s="30"/>
      <c r="J6" s="31"/>
      <c r="K6" s="32"/>
      <c r="L6" s="31">
        <f>IF(G6="", "", ROUND(MIN(G6, 'TABELA INSS E IRRF'!$I$6)*'TABELA INSS E IRRF'!$J$6 + MAX(0, MIN(G6, 'TABELA INSS E IRRF'!$I$7)-'TABELA INSS E IRRF'!$G$7)*'TABELA INSS E IRRF'!$J$7 + MAX(0, MIN(G6, 'TABELA INSS E IRRF'!$I$8)-'TABELA INSS E IRRF'!$G$8)*'TABELA INSS E IRRF'!$J$8 + MAX(0, MIN(G6, 'TABELA INSS E IRRF'!$I$9)-'TABELA INSS E IRRF'!$G$9)*'TABELA INSS E IRRF'!$J$9, 2))</f>
        <v>501.51</v>
      </c>
      <c r="M6" s="33">
        <f>IF($G6="","",ROUND($I6*'TABELA INSS E IRRF'!$K$22,2))</f>
        <v>0</v>
      </c>
      <c r="N6" s="31">
        <f>IF($G6="","",ROUND(MAX(0,$G6-$L6-$M6-$K6-$J6),2))</f>
        <v>4498.49</v>
      </c>
      <c r="O6" s="33"/>
      <c r="P6" s="33"/>
      <c r="Q6" s="33"/>
      <c r="R6" s="33"/>
    </row>
    <row r="7" spans="1:18" ht="18.75" customHeight="1">
      <c r="A7" s="203" t="s">
        <v>3</v>
      </c>
      <c r="B7" s="204"/>
      <c r="C7" s="205"/>
      <c r="D7" s="28"/>
      <c r="E7" s="28"/>
      <c r="F7" s="34"/>
      <c r="G7" s="35"/>
      <c r="H7" s="36"/>
      <c r="I7" s="36"/>
      <c r="J7" s="37"/>
      <c r="K7" s="35"/>
      <c r="L7" s="38"/>
      <c r="M7" s="38"/>
      <c r="N7" s="38"/>
      <c r="O7" s="38"/>
      <c r="P7" s="38"/>
      <c r="Q7" s="38"/>
      <c r="R7" s="38"/>
    </row>
    <row r="8" spans="1:18" ht="18.75" customHeight="1">
      <c r="A8" s="206"/>
      <c r="B8" s="207"/>
      <c r="C8" s="208"/>
      <c r="D8" s="28"/>
      <c r="E8" s="28"/>
      <c r="F8" s="34"/>
      <c r="G8" s="35"/>
      <c r="H8" s="36"/>
      <c r="I8" s="36"/>
      <c r="J8" s="37"/>
      <c r="K8" s="35"/>
      <c r="L8" s="38"/>
      <c r="M8" s="38"/>
      <c r="N8" s="38"/>
      <c r="O8" s="38"/>
      <c r="P8" s="38"/>
      <c r="Q8" s="38"/>
      <c r="R8" s="38"/>
    </row>
    <row r="9" spans="1:18" ht="18.75" customHeight="1">
      <c r="A9" s="217" t="s">
        <v>4</v>
      </c>
      <c r="B9" s="204"/>
      <c r="C9" s="205"/>
      <c r="D9" s="28"/>
      <c r="E9" s="28"/>
      <c r="F9" s="34"/>
      <c r="G9" s="35"/>
      <c r="H9" s="36"/>
      <c r="I9" s="36"/>
      <c r="J9" s="37"/>
      <c r="K9" s="35"/>
      <c r="L9" s="38"/>
      <c r="M9" s="38"/>
      <c r="N9" s="38"/>
      <c r="O9" s="38"/>
      <c r="P9" s="38"/>
      <c r="Q9" s="38"/>
      <c r="R9" s="38"/>
    </row>
    <row r="10" spans="1:18" ht="18.75" customHeight="1">
      <c r="A10" s="206"/>
      <c r="B10" s="207"/>
      <c r="C10" s="208"/>
      <c r="D10" s="28"/>
      <c r="E10" s="28"/>
      <c r="F10" s="34"/>
      <c r="G10" s="35"/>
      <c r="H10" s="36"/>
      <c r="I10" s="36"/>
      <c r="J10" s="37"/>
      <c r="K10" s="35"/>
      <c r="L10" s="38"/>
      <c r="M10" s="38"/>
      <c r="N10" s="38"/>
      <c r="O10" s="38"/>
      <c r="P10" s="38"/>
      <c r="Q10" s="38"/>
      <c r="R10" s="38"/>
    </row>
    <row r="11" spans="1:18" ht="18.75" customHeight="1">
      <c r="A11" s="203" t="s">
        <v>5</v>
      </c>
      <c r="B11" s="204"/>
      <c r="C11" s="205"/>
      <c r="D11" s="28"/>
      <c r="E11" s="28"/>
      <c r="F11" s="34"/>
      <c r="G11" s="35"/>
      <c r="H11" s="36"/>
      <c r="I11" s="36"/>
      <c r="J11" s="37"/>
      <c r="K11" s="35"/>
      <c r="L11" s="38"/>
      <c r="M11" s="38"/>
      <c r="N11" s="38"/>
      <c r="O11" s="38"/>
      <c r="P11" s="38"/>
      <c r="Q11" s="38"/>
      <c r="R11" s="38"/>
    </row>
    <row r="12" spans="1:18" ht="18.75" customHeight="1">
      <c r="A12" s="206"/>
      <c r="B12" s="207"/>
      <c r="C12" s="208"/>
      <c r="D12" s="28"/>
      <c r="E12" s="28"/>
      <c r="F12" s="34"/>
      <c r="G12" s="35"/>
      <c r="H12" s="36"/>
      <c r="I12" s="36"/>
      <c r="J12" s="37"/>
      <c r="K12" s="35"/>
      <c r="L12" s="38"/>
      <c r="M12" s="38"/>
      <c r="N12" s="38"/>
      <c r="O12" s="38"/>
      <c r="P12" s="38"/>
      <c r="Q12" s="38"/>
      <c r="R12" s="38"/>
    </row>
    <row r="13" spans="1:18" ht="18.75" customHeight="1">
      <c r="A13" s="187"/>
      <c r="B13" s="222"/>
      <c r="C13" s="187"/>
      <c r="D13" s="28"/>
      <c r="E13" s="28"/>
      <c r="F13" s="34"/>
      <c r="G13" s="35"/>
      <c r="H13" s="36"/>
      <c r="I13" s="36"/>
      <c r="J13" s="37"/>
      <c r="K13" s="35"/>
      <c r="L13" s="38"/>
      <c r="M13" s="38"/>
      <c r="N13" s="38"/>
      <c r="O13" s="38"/>
      <c r="P13" s="38"/>
      <c r="Q13" s="38"/>
      <c r="R13" s="38"/>
    </row>
    <row r="14" spans="1:18" ht="18.75" customHeight="1">
      <c r="A14" s="187"/>
      <c r="B14" s="193"/>
      <c r="C14" s="187"/>
      <c r="D14" s="28"/>
      <c r="E14" s="28"/>
      <c r="F14" s="39"/>
      <c r="G14" s="40"/>
      <c r="H14" s="41"/>
      <c r="I14" s="41"/>
      <c r="J14" s="42"/>
      <c r="K14" s="40"/>
      <c r="L14" s="43"/>
      <c r="M14" s="43"/>
      <c r="N14" s="43"/>
      <c r="O14" s="43"/>
      <c r="P14" s="43"/>
      <c r="Q14" s="43"/>
      <c r="R14" s="43"/>
    </row>
    <row r="15" spans="1:18" ht="18.75" customHeight="1">
      <c r="A15" s="15"/>
      <c r="B15" s="15"/>
      <c r="C15" s="15"/>
      <c r="D15" s="28"/>
      <c r="E15" s="28"/>
      <c r="F15" s="28"/>
      <c r="G15" s="44"/>
      <c r="H15" s="45"/>
      <c r="I15" s="45"/>
      <c r="J15" s="46"/>
      <c r="K15" s="46"/>
      <c r="L15" s="28"/>
      <c r="M15" s="28"/>
      <c r="N15" s="28"/>
      <c r="O15" s="28"/>
      <c r="P15" s="28"/>
      <c r="Q15" s="28"/>
      <c r="R15" s="28"/>
    </row>
    <row r="16" spans="1:18" ht="18.75" customHeight="1">
      <c r="A16" s="8"/>
      <c r="B16" s="8"/>
      <c r="C16" s="8"/>
      <c r="D16" s="28"/>
      <c r="E16" s="28"/>
      <c r="F16" s="28"/>
      <c r="G16" s="44"/>
      <c r="H16" s="45"/>
      <c r="I16" s="45"/>
      <c r="J16" s="46"/>
      <c r="K16" s="46"/>
      <c r="L16" s="28"/>
      <c r="M16" s="28"/>
      <c r="N16" s="28"/>
      <c r="O16" s="28"/>
      <c r="P16" s="28"/>
      <c r="Q16" s="28"/>
      <c r="R16" s="28"/>
    </row>
    <row r="17" spans="1:18" ht="18.75" customHeight="1">
      <c r="A17" s="8"/>
      <c r="B17" s="8"/>
      <c r="C17" s="8"/>
      <c r="D17" s="28"/>
      <c r="E17" s="28"/>
      <c r="F17" s="28"/>
      <c r="G17" s="44"/>
      <c r="H17" s="45"/>
      <c r="I17" s="45"/>
      <c r="J17" s="46"/>
      <c r="K17" s="46"/>
      <c r="L17" s="28"/>
      <c r="M17" s="28"/>
      <c r="N17" s="28"/>
      <c r="O17" s="28"/>
      <c r="P17" s="28"/>
      <c r="Q17" s="28"/>
      <c r="R17" s="28"/>
    </row>
    <row r="18" spans="1:18" ht="18.75" customHeight="1">
      <c r="A18" s="8"/>
      <c r="B18" s="8"/>
      <c r="C18" s="8"/>
      <c r="D18" s="28"/>
      <c r="E18" s="28"/>
      <c r="F18" s="28"/>
      <c r="G18" s="44"/>
      <c r="H18" s="45"/>
      <c r="I18" s="45"/>
      <c r="J18" s="46"/>
      <c r="K18" s="46"/>
      <c r="L18" s="28"/>
      <c r="M18" s="28"/>
      <c r="N18" s="28"/>
      <c r="O18" s="28"/>
      <c r="P18" s="28"/>
      <c r="Q18" s="28"/>
      <c r="R18" s="28"/>
    </row>
    <row r="19" spans="1:18" ht="18.75" customHeight="1">
      <c r="A19" s="8"/>
      <c r="B19" s="8"/>
      <c r="C19" s="8"/>
      <c r="D19" s="28"/>
      <c r="E19" s="28"/>
      <c r="F19" s="28"/>
      <c r="G19" s="44"/>
      <c r="H19" s="45"/>
      <c r="I19" s="45"/>
      <c r="J19" s="46"/>
      <c r="K19" s="46"/>
      <c r="L19" s="28"/>
      <c r="M19" s="28"/>
      <c r="N19" s="28"/>
      <c r="O19" s="28"/>
      <c r="P19" s="28"/>
      <c r="Q19" s="28"/>
      <c r="R19" s="28"/>
    </row>
    <row r="20" spans="1:18" ht="18.75" customHeight="1">
      <c r="A20" s="18"/>
      <c r="B20" s="18"/>
      <c r="C20" s="18"/>
      <c r="D20" s="28"/>
      <c r="E20" s="28"/>
      <c r="F20" s="28"/>
      <c r="G20" s="44"/>
      <c r="H20" s="45"/>
      <c r="I20" s="45"/>
      <c r="J20" s="46"/>
      <c r="K20" s="46"/>
      <c r="L20" s="28"/>
      <c r="M20" s="28"/>
      <c r="N20" s="28"/>
      <c r="O20" s="28"/>
      <c r="P20" s="28"/>
      <c r="Q20" s="28"/>
      <c r="R20" s="28"/>
    </row>
    <row r="21" spans="1:18" ht="18.75" customHeight="1">
      <c r="A21" s="8"/>
      <c r="B21" s="8"/>
      <c r="C21" s="8"/>
      <c r="D21" s="28"/>
      <c r="E21" s="28"/>
      <c r="F21" s="28"/>
      <c r="G21" s="44"/>
      <c r="H21" s="45"/>
      <c r="I21" s="45"/>
      <c r="J21" s="46"/>
      <c r="K21" s="46"/>
      <c r="L21" s="28"/>
      <c r="M21" s="28"/>
      <c r="N21" s="28"/>
      <c r="O21" s="28"/>
      <c r="P21" s="28"/>
      <c r="Q21" s="28"/>
      <c r="R21" s="28"/>
    </row>
    <row r="22" spans="1:18" ht="18.75" customHeight="1">
      <c r="A22" s="8"/>
      <c r="B22" s="8"/>
      <c r="C22" s="8"/>
      <c r="D22" s="28"/>
      <c r="E22" s="28"/>
      <c r="F22" s="28"/>
      <c r="G22" s="44"/>
      <c r="H22" s="45"/>
      <c r="I22" s="45"/>
      <c r="J22" s="46"/>
      <c r="K22" s="46"/>
      <c r="L22" s="28"/>
      <c r="M22" s="28"/>
      <c r="N22" s="28"/>
      <c r="O22" s="28"/>
      <c r="P22" s="28"/>
      <c r="Q22" s="28"/>
      <c r="R22" s="28"/>
    </row>
    <row r="23" spans="1:18" ht="18.75" customHeight="1">
      <c r="A23" s="8"/>
      <c r="B23" s="8"/>
      <c r="C23" s="8"/>
      <c r="D23" s="28"/>
      <c r="E23" s="28"/>
      <c r="F23" s="28"/>
      <c r="G23" s="44"/>
      <c r="H23" s="45"/>
      <c r="I23" s="45"/>
      <c r="J23" s="46"/>
      <c r="K23" s="46"/>
      <c r="L23" s="28"/>
      <c r="M23" s="28"/>
      <c r="N23" s="28"/>
      <c r="O23" s="28"/>
      <c r="P23" s="28"/>
      <c r="Q23" s="28"/>
      <c r="R23" s="28"/>
    </row>
    <row r="24" spans="1:18" ht="18.75" customHeight="1">
      <c r="A24" s="8"/>
      <c r="B24" s="8"/>
      <c r="C24" s="8"/>
      <c r="D24" s="28"/>
      <c r="E24" s="28"/>
      <c r="F24" s="28"/>
      <c r="G24" s="44"/>
      <c r="H24" s="45"/>
      <c r="I24" s="45"/>
      <c r="J24" s="46"/>
      <c r="K24" s="46"/>
      <c r="L24" s="28"/>
      <c r="M24" s="28"/>
      <c r="N24" s="28"/>
      <c r="O24" s="28"/>
      <c r="P24" s="28"/>
      <c r="Q24" s="28"/>
      <c r="R24" s="28"/>
    </row>
    <row r="25" spans="1:18" ht="18.75" customHeight="1">
      <c r="A25" s="8"/>
      <c r="B25" s="8"/>
      <c r="C25" s="8"/>
      <c r="D25" s="28"/>
      <c r="E25" s="28"/>
      <c r="F25" s="28"/>
      <c r="G25" s="44"/>
      <c r="H25" s="45"/>
      <c r="I25" s="45"/>
      <c r="J25" s="46"/>
      <c r="K25" s="46"/>
      <c r="L25" s="28"/>
      <c r="M25" s="28"/>
      <c r="N25" s="28"/>
      <c r="O25" s="28"/>
      <c r="P25" s="28"/>
      <c r="Q25" s="28"/>
      <c r="R25" s="28"/>
    </row>
    <row r="26" spans="1:18" ht="18.75" customHeight="1">
      <c r="A26" s="8"/>
      <c r="B26" s="8"/>
      <c r="C26" s="8"/>
      <c r="D26" s="28"/>
      <c r="E26" s="28"/>
      <c r="F26" s="28"/>
      <c r="G26" s="44"/>
      <c r="H26" s="45"/>
      <c r="I26" s="45"/>
      <c r="J26" s="46"/>
      <c r="K26" s="46"/>
      <c r="L26" s="28"/>
      <c r="M26" s="28"/>
      <c r="N26" s="28"/>
      <c r="O26" s="28"/>
      <c r="P26" s="28"/>
      <c r="Q26" s="28"/>
      <c r="R26" s="28"/>
    </row>
    <row r="27" spans="1:18" ht="18.75" customHeight="1">
      <c r="A27" s="8"/>
      <c r="B27" s="8"/>
      <c r="C27" s="8"/>
      <c r="D27" s="28"/>
      <c r="E27" s="28"/>
      <c r="F27" s="28"/>
      <c r="G27" s="44"/>
      <c r="H27" s="45"/>
      <c r="I27" s="45"/>
      <c r="J27" s="46"/>
      <c r="K27" s="46"/>
      <c r="L27" s="28"/>
      <c r="M27" s="28"/>
      <c r="N27" s="28"/>
      <c r="O27" s="28"/>
      <c r="P27" s="28"/>
      <c r="Q27" s="28"/>
      <c r="R27" s="28"/>
    </row>
    <row r="28" spans="1:18" ht="18.75" customHeight="1">
      <c r="A28" s="8"/>
      <c r="B28" s="8"/>
      <c r="C28" s="8"/>
      <c r="D28" s="28"/>
      <c r="E28" s="28"/>
      <c r="F28" s="28"/>
      <c r="G28" s="44"/>
      <c r="H28" s="45"/>
      <c r="I28" s="45"/>
      <c r="J28" s="46"/>
      <c r="K28" s="46"/>
      <c r="L28" s="28"/>
      <c r="M28" s="28"/>
      <c r="N28" s="28"/>
      <c r="O28" s="28"/>
      <c r="P28" s="28"/>
      <c r="Q28" s="28"/>
      <c r="R28" s="28"/>
    </row>
    <row r="29" spans="1:18" ht="18.75" customHeight="1">
      <c r="A29" s="8"/>
      <c r="B29" s="8"/>
      <c r="C29" s="8"/>
      <c r="D29" s="28"/>
      <c r="E29" s="28"/>
      <c r="F29" s="28"/>
      <c r="G29" s="44"/>
      <c r="H29" s="45"/>
      <c r="I29" s="45"/>
      <c r="J29" s="46"/>
      <c r="K29" s="46"/>
      <c r="L29" s="28"/>
      <c r="M29" s="28"/>
      <c r="N29" s="28"/>
      <c r="O29" s="28"/>
      <c r="P29" s="28"/>
      <c r="Q29" s="28"/>
      <c r="R29" s="28"/>
    </row>
    <row r="30" spans="1:18" ht="18.75" customHeight="1">
      <c r="A30" s="8"/>
      <c r="B30" s="8"/>
      <c r="C30" s="8"/>
      <c r="D30" s="28"/>
      <c r="E30" s="28"/>
      <c r="F30" s="28"/>
      <c r="G30" s="44"/>
      <c r="H30" s="45"/>
      <c r="I30" s="45"/>
      <c r="J30" s="46"/>
      <c r="K30" s="46"/>
      <c r="L30" s="28"/>
      <c r="M30" s="28"/>
      <c r="N30" s="28"/>
      <c r="O30" s="28"/>
      <c r="P30" s="28"/>
      <c r="Q30" s="28"/>
      <c r="R30" s="28"/>
    </row>
    <row r="31" spans="1:18" ht="18.75" customHeight="1">
      <c r="A31" s="8"/>
      <c r="B31" s="8"/>
      <c r="C31" s="8"/>
      <c r="D31" s="28"/>
      <c r="E31" s="28"/>
      <c r="F31" s="28"/>
      <c r="G31" s="44"/>
      <c r="H31" s="45"/>
      <c r="I31" s="45"/>
      <c r="J31" s="46"/>
      <c r="K31" s="46"/>
      <c r="L31" s="28"/>
      <c r="M31" s="28"/>
      <c r="N31" s="28"/>
      <c r="O31" s="28"/>
      <c r="P31" s="28"/>
      <c r="Q31" s="28"/>
      <c r="R31" s="28"/>
    </row>
    <row r="32" spans="1:18" ht="18.75" customHeight="1">
      <c r="A32" s="8"/>
      <c r="B32" s="8"/>
      <c r="C32" s="8"/>
      <c r="D32" s="28"/>
      <c r="E32" s="28"/>
      <c r="F32" s="28"/>
      <c r="G32" s="44"/>
      <c r="H32" s="45"/>
      <c r="I32" s="45"/>
      <c r="J32" s="46"/>
      <c r="K32" s="46"/>
      <c r="L32" s="28"/>
      <c r="M32" s="28"/>
      <c r="N32" s="28"/>
      <c r="O32" s="28"/>
      <c r="P32" s="28"/>
      <c r="Q32" s="28"/>
      <c r="R32" s="28"/>
    </row>
    <row r="33" spans="1:18" ht="15.75" customHeight="1">
      <c r="A33" s="8"/>
      <c r="B33" s="8"/>
      <c r="C33" s="8"/>
      <c r="D33" s="28"/>
      <c r="E33" s="28"/>
      <c r="F33" s="28"/>
      <c r="G33" s="44"/>
      <c r="H33" s="45"/>
      <c r="I33" s="45"/>
      <c r="J33" s="46"/>
      <c r="K33" s="46"/>
      <c r="L33" s="28"/>
      <c r="M33" s="28"/>
      <c r="N33" s="28"/>
      <c r="O33" s="28"/>
      <c r="P33" s="28"/>
      <c r="Q33" s="28"/>
      <c r="R33" s="28"/>
    </row>
  </sheetData>
  <mergeCells count="19">
    <mergeCell ref="B1:B3"/>
    <mergeCell ref="A5:C6"/>
    <mergeCell ref="F4:F5"/>
    <mergeCell ref="H4:H5"/>
    <mergeCell ref="N4:N5"/>
    <mergeCell ref="B13:B14"/>
    <mergeCell ref="J4:J5"/>
    <mergeCell ref="L4:L5"/>
    <mergeCell ref="A7:C8"/>
    <mergeCell ref="G4:G5"/>
    <mergeCell ref="I4:I5"/>
    <mergeCell ref="K4:K5"/>
    <mergeCell ref="R4:R5"/>
    <mergeCell ref="O4:O5"/>
    <mergeCell ref="A9:C10"/>
    <mergeCell ref="Q4:Q5"/>
    <mergeCell ref="A11:C12"/>
    <mergeCell ref="M4:M5"/>
    <mergeCell ref="P4:P5"/>
  </mergeCells>
  <hyperlinks>
    <hyperlink ref="A5" location="'APRESENTAÇÃO'!A1" display="APRESENTAÇÃO" xr:uid="{00000000-0004-0000-0200-000000000000}"/>
    <hyperlink ref="A7" location="'CÁLCULO INSS E IRRF'!A1" display="CÁLCULO INSS E IRRF" xr:uid="{00000000-0004-0000-0200-000001000000}"/>
    <hyperlink ref="A11" location="'TABELA INSS E IRRF'!A1" display="TABELA INSS E IRRF" xr:uid="{00000000-0004-0000-0200-000002000000}"/>
  </hyperlinks>
  <pageMargins left="0.511811024" right="0.511811024" top="0.78740157499999996" bottom="0.78740157499999996" header="0" footer="0"/>
  <pageSetup paperSize="9"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33"/>
  <sheetViews>
    <sheetView showGridLines="0" workbookViewId="0"/>
  </sheetViews>
  <sheetFormatPr defaultColWidth="12.625" defaultRowHeight="15" customHeight="1"/>
  <cols>
    <col min="1" max="1" width="1.375" style="191" customWidth="1"/>
    <col min="2" max="2" width="28.125" style="191" customWidth="1"/>
    <col min="3" max="3" width="1.375" style="191" customWidth="1"/>
    <col min="4" max="5" width="2.75" style="191" customWidth="1"/>
    <col min="6" max="6" width="10" style="191" customWidth="1"/>
    <col min="7" max="7" width="12" style="191" customWidth="1"/>
    <col min="8" max="8" width="11.125" style="191" customWidth="1"/>
    <col min="9" max="9" width="12" style="191" customWidth="1"/>
    <col min="10" max="10" width="10.25" style="191" customWidth="1"/>
    <col min="11" max="11" width="10.625" style="191" customWidth="1"/>
    <col min="12" max="13" width="2.75" style="191" customWidth="1"/>
  </cols>
  <sheetData>
    <row r="1" spans="1:13" ht="18.75" customHeight="1">
      <c r="A1" s="8"/>
      <c r="B1" s="248"/>
      <c r="C1" s="8"/>
      <c r="D1" s="28"/>
      <c r="E1" s="28"/>
      <c r="F1" s="28"/>
      <c r="G1" s="28"/>
      <c r="H1" s="28"/>
      <c r="I1" s="28"/>
      <c r="J1" s="28"/>
      <c r="K1" s="28"/>
      <c r="L1" s="28"/>
      <c r="M1" s="28"/>
    </row>
    <row r="2" spans="1:13" ht="18.75" customHeight="1">
      <c r="A2" s="8"/>
      <c r="B2" s="193"/>
      <c r="C2" s="8"/>
      <c r="D2" s="28"/>
      <c r="E2" s="28"/>
      <c r="F2" s="28"/>
      <c r="G2" s="28"/>
      <c r="H2" s="28"/>
      <c r="I2" s="28"/>
      <c r="J2" s="28"/>
      <c r="K2" s="28"/>
      <c r="L2" s="28"/>
      <c r="M2" s="28"/>
    </row>
    <row r="3" spans="1:13" ht="18.75" customHeight="1">
      <c r="A3" s="8"/>
      <c r="B3" s="193"/>
      <c r="C3" s="8"/>
      <c r="D3" s="28"/>
      <c r="E3" s="28"/>
      <c r="F3" s="28"/>
      <c r="G3" s="28"/>
      <c r="H3" s="28"/>
      <c r="I3" s="28"/>
      <c r="J3" s="28"/>
      <c r="K3" s="28"/>
      <c r="L3" s="28"/>
      <c r="M3" s="28"/>
    </row>
    <row r="4" spans="1:13" ht="18.75" customHeight="1">
      <c r="A4" s="192"/>
      <c r="B4" s="193"/>
      <c r="C4" s="193"/>
      <c r="D4" s="28"/>
      <c r="E4" s="28"/>
      <c r="F4" s="230" t="s">
        <v>44</v>
      </c>
      <c r="G4" s="290"/>
      <c r="H4" s="290"/>
      <c r="I4" s="290"/>
      <c r="J4" s="290"/>
      <c r="K4" s="291"/>
      <c r="L4" s="28"/>
      <c r="M4" s="28"/>
    </row>
    <row r="5" spans="1:13" ht="18.75" customHeight="1">
      <c r="A5" s="203" t="s">
        <v>1</v>
      </c>
      <c r="B5" s="204"/>
      <c r="C5" s="205"/>
      <c r="D5" s="28"/>
      <c r="E5" s="28"/>
      <c r="F5" s="266" t="s">
        <v>11</v>
      </c>
      <c r="G5" s="267"/>
      <c r="H5" s="267"/>
      <c r="I5" s="268"/>
      <c r="J5" s="47" t="s">
        <v>12</v>
      </c>
      <c r="K5" s="48" t="s">
        <v>13</v>
      </c>
      <c r="L5" s="28"/>
      <c r="M5" s="28"/>
    </row>
    <row r="6" spans="1:13" ht="18.75" customHeight="1">
      <c r="A6" s="206"/>
      <c r="B6" s="207"/>
      <c r="C6" s="208"/>
      <c r="D6" s="28"/>
      <c r="E6" s="28"/>
      <c r="F6" s="49"/>
      <c r="G6" s="50"/>
      <c r="H6" s="51" t="s">
        <v>45</v>
      </c>
      <c r="I6" s="52">
        <v>1621</v>
      </c>
      <c r="J6" s="53">
        <v>7.4999999999999997E-2</v>
      </c>
      <c r="K6" s="54" t="s">
        <v>17</v>
      </c>
      <c r="L6" s="28"/>
      <c r="M6" s="28"/>
    </row>
    <row r="7" spans="1:13" ht="18.75" customHeight="1">
      <c r="A7" s="203" t="s">
        <v>3</v>
      </c>
      <c r="B7" s="204"/>
      <c r="C7" s="205"/>
      <c r="D7" s="28"/>
      <c r="E7" s="28"/>
      <c r="F7" s="55" t="s">
        <v>46</v>
      </c>
      <c r="G7" s="56">
        <v>1621</v>
      </c>
      <c r="H7" s="57" t="s">
        <v>45</v>
      </c>
      <c r="I7" s="58">
        <v>2902.84</v>
      </c>
      <c r="J7" s="59">
        <v>0.09</v>
      </c>
      <c r="K7" s="60">
        <v>24.32</v>
      </c>
      <c r="L7" s="28"/>
      <c r="M7" s="28"/>
    </row>
    <row r="8" spans="1:13" ht="18.75" customHeight="1">
      <c r="A8" s="206"/>
      <c r="B8" s="207"/>
      <c r="C8" s="208"/>
      <c r="D8" s="28"/>
      <c r="E8" s="28"/>
      <c r="F8" s="55" t="s">
        <v>46</v>
      </c>
      <c r="G8" s="56">
        <v>2902.85</v>
      </c>
      <c r="H8" s="57" t="s">
        <v>45</v>
      </c>
      <c r="I8" s="58">
        <v>4354.2700000000004</v>
      </c>
      <c r="J8" s="59">
        <v>0.12</v>
      </c>
      <c r="K8" s="60">
        <v>111.4</v>
      </c>
      <c r="L8" s="28"/>
      <c r="M8" s="28"/>
    </row>
    <row r="9" spans="1:13" ht="18.75" customHeight="1">
      <c r="A9" s="397" t="s">
        <v>4</v>
      </c>
      <c r="B9" s="398"/>
      <c r="C9" s="399"/>
      <c r="D9" s="28"/>
      <c r="E9" s="28"/>
      <c r="F9" s="55" t="s">
        <v>46</v>
      </c>
      <c r="G9" s="56">
        <v>4354.28</v>
      </c>
      <c r="H9" s="57" t="s">
        <v>45</v>
      </c>
      <c r="I9" s="58">
        <v>8475.5499999999993</v>
      </c>
      <c r="J9" s="59">
        <v>0.14000000000000001</v>
      </c>
      <c r="K9" s="61">
        <v>198.49</v>
      </c>
      <c r="L9" s="28"/>
      <c r="M9" s="28"/>
    </row>
    <row r="10" spans="1:13" ht="18.75" customHeight="1">
      <c r="A10" s="400"/>
      <c r="B10" s="401"/>
      <c r="C10" s="402"/>
      <c r="D10" s="28"/>
      <c r="E10" s="28"/>
      <c r="F10" s="285" t="s">
        <v>47</v>
      </c>
      <c r="G10" s="270"/>
      <c r="H10" s="270"/>
      <c r="I10" s="286"/>
      <c r="J10" s="62">
        <v>951.64</v>
      </c>
      <c r="K10" s="63" t="s">
        <v>17</v>
      </c>
      <c r="L10" s="28"/>
      <c r="M10" s="28"/>
    </row>
    <row r="11" spans="1:13" ht="18.75" customHeight="1">
      <c r="A11" s="217" t="s">
        <v>5</v>
      </c>
      <c r="B11" s="204"/>
      <c r="C11" s="205"/>
      <c r="D11" s="28"/>
      <c r="E11" s="28"/>
      <c r="F11" s="279" t="s">
        <v>48</v>
      </c>
      <c r="G11" s="280"/>
      <c r="H11" s="280"/>
      <c r="I11" s="281"/>
      <c r="J11" s="64">
        <v>988.09</v>
      </c>
      <c r="K11" s="65" t="s">
        <v>17</v>
      </c>
      <c r="L11" s="28"/>
      <c r="M11" s="28"/>
    </row>
    <row r="12" spans="1:13" ht="18.75" customHeight="1">
      <c r="A12" s="206"/>
      <c r="B12" s="207"/>
      <c r="C12" s="208"/>
      <c r="D12" s="28"/>
      <c r="E12" s="28"/>
      <c r="F12" s="66"/>
      <c r="G12" s="66"/>
      <c r="H12" s="66"/>
      <c r="I12" s="66"/>
      <c r="J12" s="67"/>
      <c r="K12" s="66"/>
      <c r="L12" s="28"/>
      <c r="M12" s="28"/>
    </row>
    <row r="13" spans="1:13" ht="18.75" customHeight="1">
      <c r="A13" s="187"/>
      <c r="B13" s="222"/>
      <c r="C13" s="187"/>
      <c r="D13" s="28"/>
      <c r="E13" s="28"/>
      <c r="F13" s="276" t="s">
        <v>49</v>
      </c>
      <c r="G13" s="277"/>
      <c r="H13" s="277"/>
      <c r="I13" s="277"/>
      <c r="J13" s="277"/>
      <c r="K13" s="278"/>
      <c r="L13" s="28"/>
      <c r="M13" s="28"/>
    </row>
    <row r="14" spans="1:13" ht="18.75" customHeight="1">
      <c r="A14" s="187"/>
      <c r="B14" s="193"/>
      <c r="C14" s="187"/>
      <c r="D14" s="28"/>
      <c r="E14" s="28"/>
      <c r="F14" s="271" t="s">
        <v>50</v>
      </c>
      <c r="G14" s="267"/>
      <c r="H14" s="267"/>
      <c r="I14" s="272"/>
      <c r="J14" s="47" t="s">
        <v>12</v>
      </c>
      <c r="K14" s="68" t="s">
        <v>13</v>
      </c>
      <c r="L14" s="28"/>
      <c r="M14" s="28"/>
    </row>
    <row r="15" spans="1:13" ht="18.75" customHeight="1">
      <c r="A15" s="15"/>
      <c r="B15" s="15"/>
      <c r="C15" s="15"/>
      <c r="D15" s="28"/>
      <c r="E15" s="28"/>
      <c r="F15" s="55" t="s">
        <v>51</v>
      </c>
      <c r="G15" s="269">
        <v>2428.8000000000002</v>
      </c>
      <c r="H15" s="270"/>
      <c r="I15" s="270"/>
      <c r="J15" s="53">
        <v>0</v>
      </c>
      <c r="K15" s="69">
        <v>0</v>
      </c>
      <c r="L15" s="28"/>
      <c r="M15" s="28"/>
    </row>
    <row r="16" spans="1:13" ht="18.75" customHeight="1">
      <c r="A16" s="8"/>
      <c r="B16" s="8"/>
      <c r="C16" s="8"/>
      <c r="D16" s="28"/>
      <c r="E16" s="28"/>
      <c r="F16" s="55" t="s">
        <v>52</v>
      </c>
      <c r="G16" s="269">
        <v>2428.81</v>
      </c>
      <c r="H16" s="270"/>
      <c r="I16" s="270"/>
      <c r="J16" s="53">
        <v>7.4999999999999997E-2</v>
      </c>
      <c r="K16" s="69">
        <v>182.16</v>
      </c>
      <c r="L16" s="28"/>
      <c r="M16" s="28"/>
    </row>
    <row r="17" spans="1:13" ht="18.75" customHeight="1">
      <c r="A17" s="8"/>
      <c r="B17" s="8"/>
      <c r="C17" s="8"/>
      <c r="D17" s="28"/>
      <c r="E17" s="28"/>
      <c r="F17" s="55" t="s">
        <v>52</v>
      </c>
      <c r="G17" s="269">
        <v>2826.66</v>
      </c>
      <c r="H17" s="270"/>
      <c r="I17" s="270"/>
      <c r="J17" s="53">
        <v>0.15</v>
      </c>
      <c r="K17" s="69">
        <v>394.16</v>
      </c>
      <c r="L17" s="28"/>
      <c r="M17" s="28"/>
    </row>
    <row r="18" spans="1:13" ht="18.75" customHeight="1">
      <c r="A18" s="8"/>
      <c r="B18" s="8"/>
      <c r="C18" s="8"/>
      <c r="D18" s="28"/>
      <c r="E18" s="28"/>
      <c r="F18" s="55" t="s">
        <v>52</v>
      </c>
      <c r="G18" s="269">
        <v>3751.06</v>
      </c>
      <c r="H18" s="270"/>
      <c r="I18" s="270"/>
      <c r="J18" s="53">
        <v>0.22500000000000001</v>
      </c>
      <c r="K18" s="69">
        <v>675.49</v>
      </c>
      <c r="L18" s="28"/>
      <c r="M18" s="28"/>
    </row>
    <row r="19" spans="1:13" ht="18.75" customHeight="1">
      <c r="A19" s="8"/>
      <c r="B19" s="8"/>
      <c r="C19" s="8"/>
      <c r="D19" s="28"/>
      <c r="E19" s="28"/>
      <c r="F19" s="55" t="s">
        <v>52</v>
      </c>
      <c r="G19" s="269">
        <v>4664.68</v>
      </c>
      <c r="H19" s="270"/>
      <c r="I19" s="270"/>
      <c r="J19" s="53">
        <v>0.27500000000000002</v>
      </c>
      <c r="K19" s="69">
        <v>908.73</v>
      </c>
      <c r="L19" s="28"/>
      <c r="M19" s="28"/>
    </row>
    <row r="20" spans="1:13" ht="18.75" customHeight="1">
      <c r="A20" s="18"/>
      <c r="B20" s="18"/>
      <c r="C20" s="18"/>
      <c r="D20" s="28"/>
      <c r="E20" s="28"/>
      <c r="F20" s="55"/>
      <c r="G20" s="55"/>
      <c r="H20" s="55"/>
      <c r="I20" s="70"/>
      <c r="J20" s="71"/>
      <c r="K20" s="72"/>
      <c r="L20" s="28"/>
      <c r="M20" s="28"/>
    </row>
    <row r="21" spans="1:13" ht="18.75" customHeight="1">
      <c r="A21" s="8"/>
      <c r="B21" s="8"/>
      <c r="C21" s="8"/>
      <c r="D21" s="28"/>
      <c r="E21" s="28"/>
      <c r="F21" s="273" t="s">
        <v>53</v>
      </c>
      <c r="G21" s="274"/>
      <c r="H21" s="274"/>
      <c r="I21" s="274"/>
      <c r="J21" s="275"/>
      <c r="K21" s="73">
        <v>607.20000000000005</v>
      </c>
      <c r="L21" s="28"/>
      <c r="M21" s="28"/>
    </row>
    <row r="22" spans="1:13" ht="18.75" customHeight="1">
      <c r="A22" s="8"/>
      <c r="B22" s="8"/>
      <c r="C22" s="8"/>
      <c r="D22" s="28"/>
      <c r="E22" s="28"/>
      <c r="F22" s="292" t="s">
        <v>54</v>
      </c>
      <c r="G22" s="293"/>
      <c r="H22" s="293"/>
      <c r="I22" s="293"/>
      <c r="J22" s="294"/>
      <c r="K22" s="73">
        <v>189.59</v>
      </c>
      <c r="L22" s="28"/>
      <c r="M22" s="28"/>
    </row>
    <row r="23" spans="1:13" ht="18.75" customHeight="1">
      <c r="A23" s="8"/>
      <c r="B23" s="8"/>
      <c r="C23" s="8"/>
      <c r="D23" s="28"/>
      <c r="E23" s="28"/>
      <c r="F23" s="287" t="s">
        <v>55</v>
      </c>
      <c r="G23" s="288"/>
      <c r="H23" s="288"/>
      <c r="I23" s="288"/>
      <c r="J23" s="289"/>
      <c r="K23" s="73">
        <v>10</v>
      </c>
      <c r="L23" s="28"/>
      <c r="M23" s="28"/>
    </row>
    <row r="24" spans="1:13" ht="18.75" customHeight="1">
      <c r="A24" s="8"/>
      <c r="B24" s="8"/>
      <c r="C24" s="8"/>
      <c r="D24" s="28"/>
      <c r="E24" s="28"/>
      <c r="F24" s="74"/>
      <c r="G24" s="74"/>
      <c r="H24" s="74"/>
      <c r="I24" s="74"/>
      <c r="J24" s="74"/>
      <c r="K24" s="74"/>
      <c r="L24" s="28"/>
      <c r="M24" s="28"/>
    </row>
    <row r="25" spans="1:13" ht="18.75" customHeight="1">
      <c r="A25" s="8"/>
      <c r="B25" s="8"/>
      <c r="C25" s="8"/>
      <c r="D25" s="28"/>
      <c r="E25" s="28"/>
      <c r="F25" s="266" t="s">
        <v>56</v>
      </c>
      <c r="G25" s="267"/>
      <c r="H25" s="268"/>
      <c r="I25" s="283" t="s">
        <v>50</v>
      </c>
      <c r="J25" s="267"/>
      <c r="K25" s="284"/>
      <c r="L25" s="28"/>
      <c r="M25" s="28"/>
    </row>
    <row r="26" spans="1:13" ht="18.75" customHeight="1">
      <c r="A26" s="8"/>
      <c r="B26" s="8"/>
      <c r="C26" s="8"/>
      <c r="D26" s="28"/>
      <c r="E26" s="28"/>
      <c r="F26" s="295">
        <v>1754.18</v>
      </c>
      <c r="G26" s="270"/>
      <c r="H26" s="286"/>
      <c r="I26" s="282">
        <v>59.82</v>
      </c>
      <c r="J26" s="270"/>
      <c r="K26" s="270"/>
      <c r="L26" s="28"/>
      <c r="M26" s="28"/>
    </row>
    <row r="27" spans="1:13" ht="18.75" customHeight="1">
      <c r="A27" s="8"/>
      <c r="B27" s="8"/>
      <c r="C27" s="8"/>
      <c r="D27" s="28"/>
      <c r="E27" s="28"/>
      <c r="F27" s="28"/>
      <c r="G27" s="28"/>
      <c r="H27" s="28"/>
      <c r="I27" s="28"/>
      <c r="J27" s="28"/>
      <c r="K27" s="28"/>
      <c r="L27" s="28"/>
      <c r="M27" s="28"/>
    </row>
    <row r="28" spans="1:13" ht="18.75" customHeight="1">
      <c r="A28" s="8"/>
      <c r="B28" s="8"/>
      <c r="C28" s="8"/>
      <c r="D28" s="28"/>
      <c r="E28" s="28"/>
      <c r="F28" s="28"/>
      <c r="G28" s="28"/>
      <c r="H28" s="28"/>
      <c r="I28" s="28"/>
      <c r="J28" s="28"/>
      <c r="K28" s="28"/>
      <c r="L28" s="28"/>
      <c r="M28" s="28"/>
    </row>
    <row r="29" spans="1:13" ht="18.75" customHeight="1">
      <c r="A29" s="8"/>
      <c r="B29" s="8"/>
      <c r="C29" s="8"/>
      <c r="D29" s="28"/>
      <c r="E29" s="28"/>
      <c r="F29" s="28"/>
      <c r="G29" s="28"/>
      <c r="H29" s="28"/>
      <c r="I29" s="28"/>
      <c r="J29" s="28"/>
      <c r="K29" s="28"/>
      <c r="L29" s="28"/>
      <c r="M29" s="28"/>
    </row>
    <row r="30" spans="1:13" ht="18.75" customHeight="1">
      <c r="A30" s="8"/>
      <c r="B30" s="8"/>
      <c r="C30" s="8"/>
      <c r="D30" s="28"/>
      <c r="E30" s="28"/>
      <c r="F30" s="28"/>
      <c r="G30" s="28"/>
      <c r="H30" s="28"/>
      <c r="I30" s="28"/>
      <c r="J30" s="28"/>
      <c r="K30" s="28"/>
      <c r="L30" s="28"/>
      <c r="M30" s="28"/>
    </row>
    <row r="31" spans="1:13" ht="18.75" customHeight="1">
      <c r="A31" s="8"/>
      <c r="B31" s="8"/>
      <c r="C31" s="8"/>
      <c r="D31" s="28"/>
      <c r="E31" s="28"/>
      <c r="F31" s="28"/>
      <c r="G31" s="28"/>
      <c r="H31" s="28"/>
      <c r="I31" s="28"/>
      <c r="J31" s="28"/>
      <c r="K31" s="28"/>
      <c r="L31" s="28"/>
      <c r="M31" s="28"/>
    </row>
    <row r="32" spans="1:13" ht="18.75" customHeight="1">
      <c r="A32" s="8"/>
      <c r="B32" s="8"/>
      <c r="C32" s="8"/>
      <c r="D32" s="28"/>
      <c r="E32" s="28"/>
      <c r="F32" s="28"/>
      <c r="G32" s="28"/>
      <c r="H32" s="28"/>
      <c r="I32" s="28"/>
      <c r="J32" s="28"/>
      <c r="K32" s="28"/>
      <c r="L32" s="28"/>
      <c r="M32" s="28"/>
    </row>
    <row r="33" spans="1:13" ht="18.75" customHeight="1">
      <c r="A33" s="8"/>
      <c r="B33" s="8"/>
      <c r="C33" s="8"/>
      <c r="D33" s="28"/>
      <c r="E33" s="28"/>
      <c r="F33" s="28"/>
      <c r="G33" s="28"/>
      <c r="H33" s="28"/>
      <c r="I33" s="28"/>
      <c r="J33" s="28"/>
      <c r="K33" s="28"/>
      <c r="L33" s="28"/>
      <c r="M33" s="28"/>
    </row>
  </sheetData>
  <mergeCells count="25">
    <mergeCell ref="B1:B3"/>
    <mergeCell ref="A5:C6"/>
    <mergeCell ref="I26:K26"/>
    <mergeCell ref="G17:I17"/>
    <mergeCell ref="I25:K25"/>
    <mergeCell ref="A4:C4"/>
    <mergeCell ref="F10:I10"/>
    <mergeCell ref="A7:C8"/>
    <mergeCell ref="G16:I16"/>
    <mergeCell ref="F23:J23"/>
    <mergeCell ref="F4:K4"/>
    <mergeCell ref="F5:I5"/>
    <mergeCell ref="F22:J22"/>
    <mergeCell ref="G19:I19"/>
    <mergeCell ref="F26:H26"/>
    <mergeCell ref="G18:I18"/>
    <mergeCell ref="F25:H25"/>
    <mergeCell ref="A9:C10"/>
    <mergeCell ref="G15:I15"/>
    <mergeCell ref="F14:I14"/>
    <mergeCell ref="F21:J21"/>
    <mergeCell ref="A11:C12"/>
    <mergeCell ref="B13:B14"/>
    <mergeCell ref="F13:K13"/>
    <mergeCell ref="F11:I11"/>
  </mergeCells>
  <hyperlinks>
    <hyperlink ref="A5" location="'APRESENTAÇÃO'!A1" display="APRESENTAÇÃO" xr:uid="{00000000-0004-0000-0300-000000000000}"/>
    <hyperlink ref="A7" location="'CÁLCULO INSS E IRRF'!A1" display="CÁLCULO INSS E IRRF" xr:uid="{00000000-0004-0000-0300-000001000000}"/>
    <hyperlink ref="A11" location="'TABELA INSS E IRRF'!A1" display="TABELA INSS E IRRF" xr:uid="{00000000-0004-0000-0300-000002000000}"/>
    <hyperlink ref="A9:C10" location="'CADASTRO DE EMPREGADOS'!A1" display="CADASTRO DE EMPREGADOS" xr:uid="{B54C8F74-89D6-4CFF-95F0-9B63D85B7A02}"/>
  </hyperlinks>
  <pageMargins left="0.7" right="0.7" top="0.75" bottom="0.75" header="0" footer="0"/>
  <pageSetup orientation="portrait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A1007"/>
  <sheetViews>
    <sheetView showGridLines="0" topLeftCell="A2" workbookViewId="0"/>
  </sheetViews>
  <sheetFormatPr defaultColWidth="12.625" defaultRowHeight="15" customHeight="1"/>
  <cols>
    <col min="1" max="1" width="1.375" style="191" customWidth="1"/>
    <col min="2" max="2" width="28.125" style="191" customWidth="1"/>
    <col min="3" max="3" width="1.375" style="191" customWidth="1"/>
    <col min="4" max="4" width="1.75" style="191" customWidth="1"/>
    <col min="5" max="5" width="13.625" style="191" customWidth="1"/>
    <col min="6" max="7" width="9.125" style="191" customWidth="1"/>
    <col min="8" max="8" width="9.75" style="191" customWidth="1"/>
    <col min="9" max="9" width="12.75" style="191" customWidth="1"/>
    <col min="10" max="10" width="10.625" style="191" customWidth="1"/>
    <col min="11" max="11" width="5.875" style="191" customWidth="1"/>
    <col min="12" max="12" width="11.75" style="191" customWidth="1"/>
    <col min="13" max="13" width="5.375" style="191" customWidth="1"/>
    <col min="14" max="14" width="9.125" style="191" customWidth="1"/>
    <col min="15" max="16" width="7.125" style="191" customWidth="1"/>
    <col min="17" max="17" width="15.375" style="191" customWidth="1"/>
    <col min="18" max="18" width="10.75" style="191" customWidth="1"/>
    <col min="19" max="19" width="10.25" style="191" customWidth="1"/>
    <col min="20" max="20" width="5.375" style="191" customWidth="1"/>
    <col min="21" max="23" width="9.125" style="191" customWidth="1"/>
    <col min="24" max="24" width="8.25" style="191" customWidth="1"/>
    <col min="25" max="25" width="10.375" style="191" customWidth="1"/>
    <col min="26" max="27" width="9.125" style="191" customWidth="1"/>
  </cols>
  <sheetData>
    <row r="1" spans="1:27" hidden="1">
      <c r="A1" s="12"/>
      <c r="B1" s="12"/>
      <c r="C1" s="12"/>
      <c r="D1" s="12"/>
      <c r="E1" s="75">
        <f>E7-S18-J1-E9-J9</f>
        <v>4119.3053999999993</v>
      </c>
      <c r="F1" s="12"/>
      <c r="G1" s="75">
        <f>E7-'TABELA INSS E IRRF'!K21</f>
        <v>4392.8</v>
      </c>
      <c r="H1" s="12"/>
      <c r="I1" s="12"/>
      <c r="J1" s="76">
        <f>J7*'TABELA INSS E IRRF'!K22</f>
        <v>379.18</v>
      </c>
      <c r="K1" s="12"/>
      <c r="L1" s="77">
        <f>E9+J9</f>
        <v>0</v>
      </c>
      <c r="M1" s="12"/>
      <c r="N1" s="77">
        <f>'TABELA INSS E IRRF'!K21</f>
        <v>607.20000000000005</v>
      </c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</row>
    <row r="2" spans="1:27" ht="18.75" customHeight="1">
      <c r="A2" s="8"/>
      <c r="B2" s="248"/>
      <c r="C2" s="8"/>
      <c r="D2" s="12"/>
      <c r="E2" s="9"/>
      <c r="F2" s="9"/>
      <c r="G2" s="9"/>
      <c r="H2" s="9"/>
      <c r="I2" s="12"/>
      <c r="J2" s="9"/>
      <c r="K2" s="12"/>
      <c r="L2" s="78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</row>
    <row r="3" spans="1:27" ht="18.75" customHeight="1">
      <c r="A3" s="8"/>
      <c r="B3" s="193"/>
      <c r="C3" s="8"/>
      <c r="D3" s="12"/>
      <c r="E3" s="9"/>
      <c r="F3" s="9"/>
      <c r="G3" s="9"/>
      <c r="H3" s="9"/>
      <c r="I3" s="12"/>
      <c r="J3" s="9"/>
      <c r="K3" s="12"/>
      <c r="L3" s="78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</row>
    <row r="4" spans="1:27" ht="18.75" customHeight="1">
      <c r="A4" s="8"/>
      <c r="B4" s="193"/>
      <c r="C4" s="8"/>
      <c r="D4" s="12"/>
      <c r="E4" s="9"/>
      <c r="F4" s="9"/>
      <c r="G4" s="9"/>
      <c r="H4" s="9"/>
      <c r="I4" s="12"/>
      <c r="J4" s="9"/>
      <c r="K4" s="12"/>
      <c r="L4" s="78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</row>
    <row r="5" spans="1:27" ht="18.75" customHeight="1">
      <c r="A5" s="299" t="s">
        <v>1</v>
      </c>
      <c r="B5" s="193"/>
      <c r="C5" s="193"/>
      <c r="D5" s="12"/>
      <c r="E5" s="9"/>
      <c r="F5" s="9"/>
      <c r="G5" s="9"/>
      <c r="H5" s="9"/>
      <c r="I5" s="12"/>
      <c r="J5" s="9"/>
      <c r="K5" s="12"/>
      <c r="L5" s="78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</row>
    <row r="6" spans="1:27" ht="18.75" customHeight="1">
      <c r="A6" s="193"/>
      <c r="B6" s="193"/>
      <c r="C6" s="193"/>
      <c r="D6" s="12"/>
      <c r="E6" s="336" t="s">
        <v>6</v>
      </c>
      <c r="F6" s="193"/>
      <c r="G6" s="193"/>
      <c r="H6" s="193"/>
      <c r="I6" s="12"/>
      <c r="J6" s="341" t="s">
        <v>57</v>
      </c>
      <c r="K6" s="193"/>
      <c r="L6" s="193"/>
      <c r="M6" s="193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</row>
    <row r="7" spans="1:27" ht="18.75" customHeight="1">
      <c r="A7" s="299" t="s">
        <v>58</v>
      </c>
      <c r="B7" s="193"/>
      <c r="C7" s="193"/>
      <c r="D7" s="12"/>
      <c r="E7" s="219">
        <f>'CÁLCULO INSS E IRRF'!F3</f>
        <v>5000</v>
      </c>
      <c r="F7" s="193"/>
      <c r="G7" s="193"/>
      <c r="H7" s="193"/>
      <c r="I7" s="12"/>
      <c r="J7" s="253">
        <f>'CÁLCULO INSS E IRRF'!AB3</f>
        <v>2</v>
      </c>
      <c r="K7" s="193"/>
      <c r="L7" s="193"/>
      <c r="M7" s="193"/>
      <c r="N7" s="75"/>
      <c r="O7" s="75"/>
      <c r="P7" s="75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</row>
    <row r="8" spans="1:27" ht="18.75" customHeight="1">
      <c r="A8" s="193"/>
      <c r="B8" s="193"/>
      <c r="C8" s="193"/>
      <c r="D8" s="12"/>
      <c r="E8" s="303" t="s">
        <v>59</v>
      </c>
      <c r="F8" s="193"/>
      <c r="G8" s="193"/>
      <c r="H8" s="193"/>
      <c r="I8" s="12"/>
      <c r="J8" s="298" t="s">
        <v>60</v>
      </c>
      <c r="K8" s="193"/>
      <c r="L8" s="193"/>
      <c r="M8" s="193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</row>
    <row r="9" spans="1:27" ht="18.75" customHeight="1">
      <c r="A9" s="299" t="s">
        <v>61</v>
      </c>
      <c r="B9" s="193"/>
      <c r="C9" s="193"/>
      <c r="D9" s="12"/>
      <c r="E9" s="250">
        <f>'CÁLCULO INSS E IRRF'!F5</f>
        <v>0</v>
      </c>
      <c r="F9" s="193"/>
      <c r="G9" s="193"/>
      <c r="H9" s="193"/>
      <c r="I9" s="12"/>
      <c r="J9" s="250">
        <f>'CÁLCULO INSS E IRRF'!AB5</f>
        <v>0</v>
      </c>
      <c r="K9" s="193"/>
      <c r="L9" s="193"/>
      <c r="M9" s="193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</row>
    <row r="10" spans="1:27" ht="18.75" customHeight="1">
      <c r="A10" s="193"/>
      <c r="B10" s="193"/>
      <c r="C10" s="193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</row>
    <row r="11" spans="1:27" ht="18.75" hidden="1" customHeight="1">
      <c r="A11" s="79"/>
      <c r="B11" s="79"/>
      <c r="C11" s="79"/>
      <c r="D11" s="12"/>
      <c r="E11" s="300" t="s">
        <v>62</v>
      </c>
      <c r="F11" s="193"/>
      <c r="G11" s="193"/>
      <c r="H11" s="193"/>
      <c r="I11" s="193"/>
      <c r="J11" s="193"/>
      <c r="K11" s="80"/>
      <c r="L11" s="300" t="s">
        <v>63</v>
      </c>
      <c r="M11" s="193"/>
      <c r="N11" s="193"/>
      <c r="O11" s="193"/>
      <c r="P11" s="193"/>
      <c r="Q11" s="193"/>
      <c r="R11" s="193"/>
      <c r="S11" s="193"/>
      <c r="T11" s="80"/>
      <c r="U11" s="324" t="s">
        <v>64</v>
      </c>
      <c r="V11" s="193"/>
      <c r="W11" s="193"/>
      <c r="X11" s="193"/>
      <c r="Y11" s="193"/>
      <c r="Z11" s="80"/>
      <c r="AA11" s="80"/>
    </row>
    <row r="12" spans="1:27" ht="18.75" hidden="1" customHeight="1">
      <c r="A12" s="79"/>
      <c r="B12" s="79"/>
      <c r="C12" s="79"/>
      <c r="D12" s="12"/>
      <c r="E12" s="297" t="s">
        <v>11</v>
      </c>
      <c r="F12" s="193"/>
      <c r="G12" s="193"/>
      <c r="H12" s="211"/>
      <c r="I12" s="82" t="s">
        <v>65</v>
      </c>
      <c r="J12" s="83" t="s">
        <v>13</v>
      </c>
      <c r="K12" s="80"/>
      <c r="L12" s="296" t="s">
        <v>66</v>
      </c>
      <c r="M12" s="212"/>
      <c r="N12" s="212"/>
      <c r="O12" s="212"/>
      <c r="P12" s="337">
        <f>E7</f>
        <v>5000</v>
      </c>
      <c r="Q12" s="212"/>
      <c r="R12" s="212"/>
      <c r="S12" s="212"/>
      <c r="T12" s="80"/>
      <c r="U12" s="296" t="s">
        <v>66</v>
      </c>
      <c r="V12" s="212"/>
      <c r="W12" s="212"/>
      <c r="X12" s="337">
        <f>E7</f>
        <v>5000</v>
      </c>
      <c r="Y12" s="212"/>
      <c r="Z12" s="80"/>
      <c r="AA12" s="80"/>
    </row>
    <row r="13" spans="1:27" ht="18.75" hidden="1" customHeight="1">
      <c r="A13" s="79"/>
      <c r="B13" s="299"/>
      <c r="C13" s="79"/>
      <c r="D13" s="12"/>
      <c r="E13" s="84"/>
      <c r="F13" s="84"/>
      <c r="G13" s="85" t="s">
        <v>45</v>
      </c>
      <c r="H13" s="86">
        <f>'TABELA INSS E IRRF'!I6</f>
        <v>1621</v>
      </c>
      <c r="I13" s="87">
        <f>'TABELA INSS E IRRF'!J6</f>
        <v>7.4999999999999997E-2</v>
      </c>
      <c r="J13" s="88" t="str">
        <f>'TABELA INSS E IRRF'!K6</f>
        <v>-</v>
      </c>
      <c r="K13" s="80"/>
      <c r="L13" s="297" t="s">
        <v>67</v>
      </c>
      <c r="M13" s="193"/>
      <c r="N13" s="193"/>
      <c r="O13" s="193"/>
      <c r="P13" s="193"/>
      <c r="Q13" s="211"/>
      <c r="R13" s="82" t="s">
        <v>65</v>
      </c>
      <c r="S13" s="83" t="s">
        <v>50</v>
      </c>
      <c r="T13" s="80"/>
      <c r="U13" s="297" t="s">
        <v>50</v>
      </c>
      <c r="V13" s="211"/>
      <c r="W13" s="82" t="s">
        <v>65</v>
      </c>
      <c r="X13" s="82" t="s">
        <v>13</v>
      </c>
      <c r="Y13" s="89" t="s">
        <v>68</v>
      </c>
      <c r="Z13" s="80"/>
      <c r="AA13" s="80"/>
    </row>
    <row r="14" spans="1:27" ht="18.75" hidden="1" customHeight="1">
      <c r="A14" s="79"/>
      <c r="B14" s="193"/>
      <c r="C14" s="79"/>
      <c r="D14" s="12"/>
      <c r="E14" s="90" t="s">
        <v>46</v>
      </c>
      <c r="F14" s="91">
        <f>'TABELA INSS E IRRF'!G7</f>
        <v>1621</v>
      </c>
      <c r="G14" s="92" t="s">
        <v>45</v>
      </c>
      <c r="H14" s="91">
        <f>'TABELA INSS E IRRF'!I7</f>
        <v>2902.84</v>
      </c>
      <c r="I14" s="93">
        <f>'TABELA INSS E IRRF'!J7</f>
        <v>0.09</v>
      </c>
      <c r="J14" s="94">
        <f>'TABELA INSS E IRRF'!K7</f>
        <v>24.32</v>
      </c>
      <c r="K14" s="80"/>
      <c r="L14" s="95">
        <v>0</v>
      </c>
      <c r="M14" s="96" t="s">
        <v>69</v>
      </c>
      <c r="N14" s="95">
        <f>H13</f>
        <v>1621</v>
      </c>
      <c r="O14" s="97"/>
      <c r="P14" s="98" t="s">
        <v>16</v>
      </c>
      <c r="Q14" s="99">
        <f>IF($P$12&gt;H13,H13-F13,$P$12)</f>
        <v>1621</v>
      </c>
      <c r="R14" s="100">
        <f>I13</f>
        <v>7.4999999999999997E-2</v>
      </c>
      <c r="S14" s="101">
        <f>Q14*R14</f>
        <v>121.57499999999999</v>
      </c>
      <c r="T14" s="80"/>
      <c r="U14" s="308">
        <f>X12</f>
        <v>5000</v>
      </c>
      <c r="V14" s="309"/>
      <c r="W14" s="102">
        <f>IF(E7&lt;='TABELA INSS E IRRF'!I6,'TABELA INSS E IRRF'!J6,IF(E7&lt;'TABELA INSS E IRRF'!G8,'TABELA INSS E IRRF'!J7,IF(E7&lt;'TABELA INSS E IRRF'!G9,'TABELA INSS E IRRF'!J8,IF(E7&lt;'TABELA INSS E IRRF'!I9,'TABELA INSS E IRRF'!J9,IF(E7&gt;='TABELA INSS E IRRF'!I9,'TABELA INSS E IRRF'!J9,"")))))</f>
        <v>0.14000000000000001</v>
      </c>
      <c r="X14" s="103">
        <f>IF(I13=W14,J13,IF(I14=W14,J14,IF(I15=W14,J15,IF(I16=W14,J16,0))))</f>
        <v>198.49</v>
      </c>
      <c r="Y14" s="104">
        <f>S18</f>
        <v>501.51460000000003</v>
      </c>
      <c r="Z14" s="80"/>
      <c r="AA14" s="80"/>
    </row>
    <row r="15" spans="1:27" ht="18.75" hidden="1" customHeight="1">
      <c r="A15" s="15"/>
      <c r="B15" s="15"/>
      <c r="C15" s="15"/>
      <c r="D15" s="12"/>
      <c r="E15" s="90" t="s">
        <v>46</v>
      </c>
      <c r="F15" s="91">
        <f>'TABELA INSS E IRRF'!G8</f>
        <v>2902.85</v>
      </c>
      <c r="G15" s="92" t="s">
        <v>45</v>
      </c>
      <c r="H15" s="91">
        <f>'TABELA INSS E IRRF'!I8</f>
        <v>4354.2700000000004</v>
      </c>
      <c r="I15" s="93">
        <f>'TABELA INSS E IRRF'!J8</f>
        <v>0.12</v>
      </c>
      <c r="J15" s="94">
        <f>'TABELA INSS E IRRF'!K8</f>
        <v>111.4</v>
      </c>
      <c r="K15" s="80"/>
      <c r="L15" s="105">
        <f>F14</f>
        <v>1621</v>
      </c>
      <c r="M15" s="106" t="s">
        <v>69</v>
      </c>
      <c r="N15" s="105">
        <f>H14</f>
        <v>2902.84</v>
      </c>
      <c r="O15" s="107"/>
      <c r="P15" s="108" t="s">
        <v>16</v>
      </c>
      <c r="Q15" s="99">
        <f>IF($P$12&gt;H14,H14-F14,$P$12-Q14)</f>
        <v>1281.8400000000001</v>
      </c>
      <c r="R15" s="100">
        <f>I14</f>
        <v>0.09</v>
      </c>
      <c r="S15" s="101">
        <f>Q15*R15</f>
        <v>115.36560000000001</v>
      </c>
      <c r="T15" s="80"/>
      <c r="U15" s="314"/>
      <c r="V15" s="193"/>
      <c r="W15" s="193"/>
      <c r="X15" s="193"/>
      <c r="Y15" s="109"/>
      <c r="Z15" s="80"/>
      <c r="AA15" s="80"/>
    </row>
    <row r="16" spans="1:27" ht="18.75" hidden="1" customHeight="1">
      <c r="A16" s="8"/>
      <c r="B16" s="8"/>
      <c r="C16" s="8"/>
      <c r="D16" s="12"/>
      <c r="E16" s="110" t="s">
        <v>46</v>
      </c>
      <c r="F16" s="111">
        <f>'TABELA INSS E IRRF'!G9</f>
        <v>4354.28</v>
      </c>
      <c r="G16" s="112" t="s">
        <v>45</v>
      </c>
      <c r="H16" s="111">
        <f>'TABELA INSS E IRRF'!I9</f>
        <v>8475.5499999999993</v>
      </c>
      <c r="I16" s="93">
        <f>'TABELA INSS E IRRF'!J9</f>
        <v>0.14000000000000001</v>
      </c>
      <c r="J16" s="113">
        <f>'TABELA INSS E IRRF'!K9</f>
        <v>198.49</v>
      </c>
      <c r="K16" s="80"/>
      <c r="L16" s="105">
        <f>F15</f>
        <v>2902.85</v>
      </c>
      <c r="M16" s="106" t="s">
        <v>69</v>
      </c>
      <c r="N16" s="105">
        <f>H15</f>
        <v>4354.2700000000004</v>
      </c>
      <c r="O16" s="107"/>
      <c r="P16" s="108" t="s">
        <v>16</v>
      </c>
      <c r="Q16" s="99">
        <f>IF($P$12&gt;H15,H15-F15,$P$12-Q14-Q15)</f>
        <v>1451.4200000000005</v>
      </c>
      <c r="R16" s="100">
        <f>I15</f>
        <v>0.12</v>
      </c>
      <c r="S16" s="101">
        <f>Q16*R16</f>
        <v>174.17040000000006</v>
      </c>
      <c r="T16" s="80"/>
      <c r="U16" s="80"/>
      <c r="V16" s="80"/>
      <c r="W16" s="80"/>
      <c r="X16" s="80"/>
      <c r="Y16" s="80"/>
      <c r="Z16" s="80"/>
      <c r="AA16" s="80"/>
    </row>
    <row r="17" spans="1:27" ht="18.75" hidden="1" customHeight="1">
      <c r="A17" s="8"/>
      <c r="B17" s="8"/>
      <c r="C17" s="8"/>
      <c r="D17" s="12"/>
      <c r="E17" s="346" t="s">
        <v>47</v>
      </c>
      <c r="F17" s="212"/>
      <c r="G17" s="212"/>
      <c r="H17" s="212"/>
      <c r="I17" s="114">
        <f>'TABELA INSS E IRRF'!J10</f>
        <v>951.64</v>
      </c>
      <c r="J17" s="115" t="s">
        <v>17</v>
      </c>
      <c r="K17" s="80"/>
      <c r="L17" s="116">
        <f>F16</f>
        <v>4354.28</v>
      </c>
      <c r="M17" s="117" t="s">
        <v>69</v>
      </c>
      <c r="N17" s="116">
        <f>H16</f>
        <v>8475.5499999999993</v>
      </c>
      <c r="O17" s="118"/>
      <c r="P17" s="119" t="s">
        <v>16</v>
      </c>
      <c r="Q17" s="99">
        <f>IF($P$12&gt;H16,H16-F16,$P$12-Q14-Q15-Q16)</f>
        <v>645.73999999999933</v>
      </c>
      <c r="R17" s="120">
        <f>I16</f>
        <v>0.14000000000000001</v>
      </c>
      <c r="S17" s="101">
        <f>Q17*R17</f>
        <v>90.403599999999912</v>
      </c>
      <c r="T17" s="80"/>
      <c r="U17" s="80"/>
      <c r="V17" s="80"/>
      <c r="W17" s="80"/>
      <c r="X17" s="80"/>
      <c r="Y17" s="80"/>
      <c r="Z17" s="80"/>
      <c r="AA17" s="80"/>
    </row>
    <row r="18" spans="1:27" ht="18.75" hidden="1" customHeight="1">
      <c r="A18" s="8"/>
      <c r="B18" s="8"/>
      <c r="C18" s="8"/>
      <c r="D18" s="12"/>
      <c r="E18" s="312" t="s">
        <v>48</v>
      </c>
      <c r="F18" s="293"/>
      <c r="G18" s="293"/>
      <c r="H18" s="293"/>
      <c r="I18" s="121">
        <f>'TABELA INSS E IRRF'!J11</f>
        <v>988.09</v>
      </c>
      <c r="J18" s="122" t="s">
        <v>17</v>
      </c>
      <c r="K18" s="80"/>
      <c r="L18" s="314"/>
      <c r="M18" s="193"/>
      <c r="N18" s="193"/>
      <c r="O18" s="193"/>
      <c r="P18" s="193"/>
      <c r="Q18" s="109"/>
      <c r="R18" s="123" t="s">
        <v>68</v>
      </c>
      <c r="S18" s="124">
        <f>SUM(S14:S17)</f>
        <v>501.51460000000003</v>
      </c>
      <c r="T18" s="80"/>
      <c r="U18" s="80"/>
      <c r="V18" s="80"/>
      <c r="W18" s="80"/>
      <c r="X18" s="80"/>
      <c r="Y18" s="80"/>
      <c r="Z18" s="80"/>
      <c r="AA18" s="80"/>
    </row>
    <row r="19" spans="1:27" ht="18.75" hidden="1" customHeight="1">
      <c r="A19" s="8"/>
      <c r="B19" s="8"/>
      <c r="C19" s="8"/>
      <c r="D19" s="12"/>
      <c r="E19" s="80"/>
      <c r="F19" s="80"/>
      <c r="G19" s="80"/>
      <c r="H19" s="80"/>
      <c r="I19" s="80"/>
      <c r="J19" s="80"/>
      <c r="K19" s="80"/>
      <c r="L19" s="125"/>
      <c r="M19" s="125"/>
      <c r="N19" s="125"/>
      <c r="O19" s="125"/>
      <c r="P19" s="125"/>
      <c r="Q19" s="109"/>
      <c r="R19" s="126"/>
      <c r="S19" s="80"/>
      <c r="T19" s="80"/>
      <c r="U19" s="80"/>
      <c r="V19" s="80"/>
      <c r="W19" s="80"/>
      <c r="X19" s="80"/>
      <c r="Y19" s="80"/>
      <c r="Z19" s="80"/>
      <c r="AA19" s="80"/>
    </row>
    <row r="20" spans="1:27" ht="18.75" hidden="1" customHeight="1">
      <c r="A20" s="18"/>
      <c r="B20" s="18"/>
      <c r="C20" s="18"/>
      <c r="D20" s="12"/>
      <c r="E20" s="80"/>
      <c r="F20" s="80"/>
      <c r="G20" s="80"/>
      <c r="H20" s="80"/>
      <c r="I20" s="80"/>
      <c r="J20" s="80"/>
      <c r="K20" s="80"/>
      <c r="L20" s="80"/>
      <c r="M20" s="80"/>
      <c r="N20" s="80"/>
      <c r="O20" s="80"/>
      <c r="P20" s="80"/>
      <c r="Q20" s="80"/>
      <c r="R20" s="80"/>
      <c r="S20" s="80"/>
      <c r="T20" s="80"/>
      <c r="U20" s="80"/>
      <c r="V20" s="80"/>
      <c r="W20" s="80"/>
      <c r="X20" s="80"/>
      <c r="Y20" s="80"/>
      <c r="Z20" s="80"/>
      <c r="AA20" s="80"/>
    </row>
    <row r="21" spans="1:27" ht="18.75" hidden="1" customHeight="1">
      <c r="A21" s="8"/>
      <c r="B21" s="8"/>
      <c r="C21" s="8"/>
      <c r="D21" s="12"/>
      <c r="E21" s="300" t="s">
        <v>70</v>
      </c>
      <c r="F21" s="193"/>
      <c r="G21" s="193"/>
      <c r="H21" s="193"/>
      <c r="I21" s="80"/>
      <c r="J21" s="80"/>
      <c r="K21" s="80"/>
      <c r="L21" s="300" t="s">
        <v>63</v>
      </c>
      <c r="M21" s="193"/>
      <c r="N21" s="193"/>
      <c r="O21" s="193"/>
      <c r="P21" s="193"/>
      <c r="Q21" s="193"/>
      <c r="R21" s="193"/>
      <c r="S21" s="193"/>
      <c r="T21" s="80"/>
      <c r="U21" s="324" t="s">
        <v>71</v>
      </c>
      <c r="V21" s="193"/>
      <c r="W21" s="193"/>
      <c r="X21" s="193"/>
      <c r="Y21" s="193"/>
      <c r="Z21" s="193"/>
      <c r="AA21" s="193"/>
    </row>
    <row r="22" spans="1:27" ht="18.75" hidden="1" customHeight="1">
      <c r="A22" s="8"/>
      <c r="B22" s="8"/>
      <c r="C22" s="8"/>
      <c r="D22" s="12"/>
      <c r="E22" s="81"/>
      <c r="F22" s="127" t="s">
        <v>50</v>
      </c>
      <c r="G22" s="82" t="s">
        <v>12</v>
      </c>
      <c r="H22" s="83" t="s">
        <v>13</v>
      </c>
      <c r="I22" s="80"/>
      <c r="J22" s="80"/>
      <c r="K22" s="80"/>
      <c r="L22" s="343" t="s">
        <v>72</v>
      </c>
      <c r="M22" s="193"/>
      <c r="N22" s="193"/>
      <c r="O22" s="81"/>
      <c r="P22" s="304">
        <f>E1</f>
        <v>4119.3053999999993</v>
      </c>
      <c r="Q22" s="305"/>
      <c r="R22" s="305"/>
      <c r="S22" s="306"/>
      <c r="T22" s="80"/>
      <c r="U22" s="296" t="s">
        <v>72</v>
      </c>
      <c r="V22" s="212"/>
      <c r="W22" s="212"/>
      <c r="X22" s="340">
        <f>G1</f>
        <v>4392.8</v>
      </c>
      <c r="Y22" s="305"/>
      <c r="Z22" s="305"/>
      <c r="AA22" s="306"/>
    </row>
    <row r="23" spans="1:27" ht="18.75" hidden="1" customHeight="1">
      <c r="A23" s="8"/>
      <c r="B23" s="8"/>
      <c r="C23" s="8"/>
      <c r="D23" s="12"/>
      <c r="E23" s="128" t="s">
        <v>51</v>
      </c>
      <c r="F23" s="129">
        <f>'TABELA INSS E IRRF'!G15</f>
        <v>2428.8000000000002</v>
      </c>
      <c r="G23" s="130">
        <f>'TABELA INSS E IRRF'!J15</f>
        <v>0</v>
      </c>
      <c r="H23" s="131">
        <f>'TABELA INSS E IRRF'!K15</f>
        <v>0</v>
      </c>
      <c r="I23" s="80"/>
      <c r="J23" s="80"/>
      <c r="K23" s="80"/>
      <c r="L23" s="344" t="s">
        <v>73</v>
      </c>
      <c r="M23" s="345"/>
      <c r="N23" s="347">
        <f>E7</f>
        <v>5000</v>
      </c>
      <c r="O23" s="330"/>
      <c r="P23" s="330"/>
      <c r="Q23" s="330"/>
      <c r="R23" s="320"/>
      <c r="S23" s="193"/>
      <c r="T23" s="80"/>
      <c r="U23" s="344" t="s">
        <v>73</v>
      </c>
      <c r="V23" s="345"/>
      <c r="W23" s="329">
        <f>E7</f>
        <v>5000</v>
      </c>
      <c r="X23" s="330"/>
      <c r="Y23" s="330"/>
      <c r="Z23" s="320"/>
      <c r="AA23" s="193"/>
    </row>
    <row r="24" spans="1:27" ht="18.75" hidden="1" customHeight="1">
      <c r="A24" s="8"/>
      <c r="B24" s="8"/>
      <c r="C24" s="8"/>
      <c r="D24" s="12"/>
      <c r="E24" s="132" t="s">
        <v>52</v>
      </c>
      <c r="F24" s="129">
        <f>'TABELA INSS E IRRF'!G16</f>
        <v>2428.81</v>
      </c>
      <c r="G24" s="130">
        <f>'TABELA INSS E IRRF'!J16</f>
        <v>7.4999999999999997E-2</v>
      </c>
      <c r="H24" s="131">
        <f>'TABELA INSS E IRRF'!K16</f>
        <v>182.16</v>
      </c>
      <c r="I24" s="80"/>
      <c r="J24" s="80"/>
      <c r="K24" s="80"/>
      <c r="L24" s="331" t="s">
        <v>74</v>
      </c>
      <c r="M24" s="332"/>
      <c r="N24" s="311">
        <f>S18</f>
        <v>501.51460000000003</v>
      </c>
      <c r="O24" s="270"/>
      <c r="P24" s="270"/>
      <c r="Q24" s="270"/>
      <c r="R24" s="193"/>
      <c r="S24" s="193"/>
      <c r="T24" s="80"/>
      <c r="U24" s="331" t="s">
        <v>75</v>
      </c>
      <c r="V24" s="332"/>
      <c r="W24" s="317">
        <f>'TABELA INSS E IRRF'!K21</f>
        <v>607.20000000000005</v>
      </c>
      <c r="X24" s="270"/>
      <c r="Y24" s="270"/>
      <c r="Z24" s="193"/>
      <c r="AA24" s="193"/>
    </row>
    <row r="25" spans="1:27" ht="18.75" hidden="1" customHeight="1">
      <c r="A25" s="8"/>
      <c r="B25" s="8"/>
      <c r="C25" s="8"/>
      <c r="D25" s="12"/>
      <c r="E25" s="132" t="s">
        <v>52</v>
      </c>
      <c r="F25" s="129">
        <f>'TABELA INSS E IRRF'!G17</f>
        <v>2826.66</v>
      </c>
      <c r="G25" s="130">
        <f>'TABELA INSS E IRRF'!J17</f>
        <v>0.15</v>
      </c>
      <c r="H25" s="131">
        <f>'TABELA INSS E IRRF'!K17</f>
        <v>394.16</v>
      </c>
      <c r="I25" s="80"/>
      <c r="J25" s="80"/>
      <c r="K25" s="80"/>
      <c r="L25" s="331" t="s">
        <v>76</v>
      </c>
      <c r="M25" s="332"/>
      <c r="N25" s="311">
        <f>J1</f>
        <v>379.18</v>
      </c>
      <c r="O25" s="270"/>
      <c r="P25" s="270"/>
      <c r="Q25" s="270"/>
      <c r="R25" s="193"/>
      <c r="S25" s="193"/>
      <c r="T25" s="80"/>
      <c r="U25" s="331"/>
      <c r="V25" s="332"/>
      <c r="W25" s="342"/>
      <c r="X25" s="270"/>
      <c r="Y25" s="270"/>
      <c r="Z25" s="193"/>
      <c r="AA25" s="193"/>
    </row>
    <row r="26" spans="1:27" ht="18.75" hidden="1" customHeight="1">
      <c r="A26" s="8"/>
      <c r="B26" s="8"/>
      <c r="C26" s="8"/>
      <c r="D26" s="12"/>
      <c r="E26" s="132" t="s">
        <v>52</v>
      </c>
      <c r="F26" s="129">
        <f>'TABELA INSS E IRRF'!G18</f>
        <v>3751.06</v>
      </c>
      <c r="G26" s="130">
        <f>'TABELA INSS E IRRF'!J18</f>
        <v>0.22500000000000001</v>
      </c>
      <c r="H26" s="131">
        <f>'TABELA INSS E IRRF'!K18</f>
        <v>675.49</v>
      </c>
      <c r="I26" s="80"/>
      <c r="J26" s="80"/>
      <c r="K26" s="80"/>
      <c r="L26" s="325" t="s">
        <v>77</v>
      </c>
      <c r="M26" s="326"/>
      <c r="N26" s="313">
        <f>N23-N24-N25</f>
        <v>4119.3053999999993</v>
      </c>
      <c r="O26" s="280"/>
      <c r="P26" s="280"/>
      <c r="Q26" s="280"/>
      <c r="R26" s="193"/>
      <c r="S26" s="193"/>
      <c r="T26" s="80"/>
      <c r="U26" s="325" t="s">
        <v>77</v>
      </c>
      <c r="V26" s="326"/>
      <c r="W26" s="317">
        <f>W23-W24</f>
        <v>4392.8</v>
      </c>
      <c r="X26" s="270"/>
      <c r="Y26" s="270"/>
      <c r="Z26" s="193"/>
      <c r="AA26" s="193"/>
    </row>
    <row r="27" spans="1:27" ht="18.75" hidden="1" customHeight="1">
      <c r="A27" s="8"/>
      <c r="B27" s="8"/>
      <c r="C27" s="8"/>
      <c r="D27" s="12"/>
      <c r="E27" s="132" t="s">
        <v>52</v>
      </c>
      <c r="F27" s="129">
        <f>'TABELA INSS E IRRF'!G19</f>
        <v>4664.68</v>
      </c>
      <c r="G27" s="130">
        <f>'TABELA INSS E IRRF'!J19</f>
        <v>0.27500000000000002</v>
      </c>
      <c r="H27" s="131">
        <f>'TABELA INSS E IRRF'!K19</f>
        <v>908.73</v>
      </c>
      <c r="I27" s="80"/>
      <c r="J27" s="80"/>
      <c r="K27" s="80"/>
      <c r="L27" s="133"/>
      <c r="M27" s="133"/>
      <c r="N27" s="133"/>
      <c r="O27" s="133"/>
      <c r="P27" s="133"/>
      <c r="Q27" s="133"/>
      <c r="R27" s="133"/>
      <c r="S27" s="133"/>
      <c r="T27" s="80"/>
      <c r="U27" s="133"/>
      <c r="V27" s="133"/>
      <c r="W27" s="133"/>
      <c r="X27" s="133"/>
      <c r="Y27" s="133"/>
      <c r="Z27" s="133"/>
      <c r="AA27" s="133"/>
    </row>
    <row r="28" spans="1:27" ht="18.75" hidden="1" customHeight="1">
      <c r="A28" s="8"/>
      <c r="B28" s="8"/>
      <c r="C28" s="8"/>
      <c r="D28" s="12"/>
      <c r="E28" s="133"/>
      <c r="F28" s="133"/>
      <c r="G28" s="133"/>
      <c r="H28" s="134"/>
      <c r="I28" s="80"/>
      <c r="J28" s="80"/>
      <c r="K28" s="80"/>
      <c r="L28" s="301" t="s">
        <v>50</v>
      </c>
      <c r="M28" s="193"/>
      <c r="N28" s="193"/>
      <c r="O28" s="302"/>
      <c r="P28" s="135" t="s">
        <v>65</v>
      </c>
      <c r="Q28" s="135" t="s">
        <v>13</v>
      </c>
      <c r="R28" s="307" t="s">
        <v>78</v>
      </c>
      <c r="S28" s="193"/>
      <c r="T28" s="80"/>
      <c r="U28" s="301" t="s">
        <v>50</v>
      </c>
      <c r="V28" s="193"/>
      <c r="W28" s="302"/>
      <c r="X28" s="127" t="s">
        <v>65</v>
      </c>
      <c r="Y28" s="82" t="s">
        <v>13</v>
      </c>
      <c r="Z28" s="335" t="s">
        <v>78</v>
      </c>
      <c r="AA28" s="193"/>
    </row>
    <row r="29" spans="1:27" ht="18.75" hidden="1" customHeight="1">
      <c r="A29" s="8"/>
      <c r="B29" s="8"/>
      <c r="C29" s="8"/>
      <c r="D29" s="12"/>
      <c r="E29" s="346" t="s">
        <v>53</v>
      </c>
      <c r="F29" s="212"/>
      <c r="G29" s="212"/>
      <c r="H29" s="136">
        <f>'TABELA INSS E IRRF'!K21</f>
        <v>607.20000000000005</v>
      </c>
      <c r="I29" s="80"/>
      <c r="J29" s="80"/>
      <c r="K29" s="80"/>
      <c r="L29" s="333">
        <f>P22</f>
        <v>4119.3053999999993</v>
      </c>
      <c r="M29" s="193"/>
      <c r="N29" s="193"/>
      <c r="O29" s="334"/>
      <c r="P29" s="137">
        <f>IF(E1&lt;='TABELA INSS E IRRF'!G15,'TABELA INSS E IRRF'!J15,IF(E1&lt;'TABELA INSS E IRRF'!G17,'TABELA INSS E IRRF'!J16,IF(E1&lt;'TABELA INSS E IRRF'!G18,'TABELA INSS E IRRF'!J17,IF(E1&lt;'TABELA INSS E IRRF'!G19,'TABELA INSS E IRRF'!J18,IF(E1&gt;='TABELA INSS E IRRF'!G19,'TABELA INSS E IRRF'!J19,"")))))</f>
        <v>0.22500000000000001</v>
      </c>
      <c r="Q29" s="138">
        <f>IF(G23=P29,H23,IF(G24=P29,H24,IF(G25=P29,H25,IF(G26=P29,H26,IF(G27=P29,H27,0)))))</f>
        <v>675.49</v>
      </c>
      <c r="R29" s="338">
        <f>L29*P29-Q29</f>
        <v>251.35371499999985</v>
      </c>
      <c r="S29" s="193"/>
      <c r="T29" s="80"/>
      <c r="U29" s="327">
        <f>X22</f>
        <v>4392.8</v>
      </c>
      <c r="V29" s="193"/>
      <c r="W29" s="309"/>
      <c r="X29" s="139">
        <f>IF(G1&lt;='TABELA INSS E IRRF'!G15,'TABELA INSS E IRRF'!J15,IF(G1&lt;'TABELA INSS E IRRF'!G17,'TABELA INSS E IRRF'!J16,IF(G1&lt;'TABELA INSS E IRRF'!G18,'TABELA INSS E IRRF'!J17,IF(G1&lt;'TABELA INSS E IRRF'!G19,'TABELA INSS E IRRF'!J18,IF(G1&gt;='TABELA INSS E IRRF'!G19,'TABELA INSS E IRRF'!J19,"")))))</f>
        <v>0.22500000000000001</v>
      </c>
      <c r="Y29" s="140">
        <f>IF(G23=X29,H23,IF(G24=X29,H24,IF(G25=X29,H25,IF(G26=X29,H26,IF(G27=X29,H27,0)))))</f>
        <v>675.49</v>
      </c>
      <c r="Z29" s="322">
        <f>U29*X29-Y29</f>
        <v>312.8900000000001</v>
      </c>
      <c r="AA29" s="193"/>
    </row>
    <row r="30" spans="1:27" ht="18.75" hidden="1" customHeight="1">
      <c r="A30" s="8"/>
      <c r="B30" s="8"/>
      <c r="C30" s="8"/>
      <c r="D30" s="12"/>
      <c r="E30" s="312" t="s">
        <v>54</v>
      </c>
      <c r="F30" s="293"/>
      <c r="G30" s="293"/>
      <c r="H30" s="136">
        <f>'TABELA INSS E IRRF'!K22</f>
        <v>189.59</v>
      </c>
      <c r="I30" s="80"/>
      <c r="J30" s="80"/>
      <c r="K30" s="80"/>
      <c r="L30" s="80"/>
      <c r="M30" s="80"/>
      <c r="N30" s="80"/>
      <c r="O30" s="80"/>
      <c r="P30" s="80"/>
      <c r="Q30" s="80"/>
      <c r="R30" s="80"/>
      <c r="S30" s="80"/>
      <c r="T30" s="80"/>
      <c r="U30" s="80"/>
      <c r="V30" s="80"/>
      <c r="W30" s="80"/>
      <c r="X30" s="80"/>
      <c r="Y30" s="80"/>
      <c r="Z30" s="80"/>
      <c r="AA30" s="80"/>
    </row>
    <row r="31" spans="1:27" ht="18.75" hidden="1" customHeight="1">
      <c r="A31" s="8"/>
      <c r="B31" s="8"/>
      <c r="C31" s="8"/>
      <c r="D31" s="12"/>
      <c r="E31" s="315" t="s">
        <v>55</v>
      </c>
      <c r="F31" s="316"/>
      <c r="G31" s="316"/>
      <c r="H31" s="141">
        <f>'TABELA INSS E IRRF'!K23</f>
        <v>10</v>
      </c>
      <c r="I31" s="80"/>
      <c r="J31" s="80"/>
      <c r="K31" s="80"/>
      <c r="L31" s="80"/>
      <c r="M31" s="80"/>
      <c r="N31" s="80"/>
      <c r="O31" s="80"/>
      <c r="P31" s="80"/>
      <c r="Q31" s="80"/>
      <c r="R31" s="80"/>
      <c r="S31" s="80"/>
      <c r="T31" s="80"/>
      <c r="U31" s="80"/>
      <c r="V31" s="80"/>
      <c r="W31" s="80"/>
      <c r="X31" s="80"/>
      <c r="Y31" s="80"/>
      <c r="Z31" s="80"/>
      <c r="AA31" s="80"/>
    </row>
    <row r="32" spans="1:27" ht="18.75" hidden="1" customHeight="1">
      <c r="A32" s="8"/>
      <c r="B32" s="8"/>
      <c r="C32" s="8"/>
      <c r="D32" s="12"/>
      <c r="E32" s="80"/>
      <c r="F32" s="80"/>
      <c r="G32" s="80"/>
      <c r="H32" s="80"/>
      <c r="I32" s="80"/>
      <c r="J32" s="80"/>
      <c r="K32" s="80"/>
      <c r="L32" s="80"/>
      <c r="M32" s="80"/>
      <c r="N32" s="80"/>
      <c r="O32" s="80"/>
      <c r="P32" s="80"/>
      <c r="Q32" s="80"/>
      <c r="R32" s="80"/>
      <c r="S32" s="80"/>
      <c r="T32" s="80"/>
      <c r="U32" s="80"/>
      <c r="V32" s="80"/>
      <c r="W32" s="80"/>
      <c r="X32" s="80"/>
      <c r="Y32" s="80"/>
      <c r="Z32" s="80"/>
      <c r="AA32" s="80"/>
    </row>
    <row r="33" spans="1:27" ht="18.75" customHeight="1">
      <c r="A33" s="8"/>
      <c r="B33" s="8"/>
      <c r="C33" s="8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</row>
    <row r="34" spans="1:27" ht="18.75" customHeight="1">
      <c r="A34" s="8"/>
      <c r="B34" s="8"/>
      <c r="C34" s="8"/>
      <c r="D34" s="12"/>
      <c r="E34" s="310" t="s">
        <v>79</v>
      </c>
      <c r="F34" s="231"/>
      <c r="G34" s="231"/>
      <c r="H34" s="231"/>
      <c r="I34" s="231"/>
      <c r="J34" s="231"/>
      <c r="K34" s="23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</row>
    <row r="35" spans="1:27" ht="18.75" customHeight="1">
      <c r="A35" s="8"/>
      <c r="B35" s="8"/>
      <c r="C35" s="8"/>
      <c r="D35" s="12"/>
      <c r="E35" s="233"/>
      <c r="F35" s="234"/>
      <c r="G35" s="234"/>
      <c r="H35" s="234"/>
      <c r="I35" s="234"/>
      <c r="J35" s="234"/>
      <c r="K35" s="235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</row>
    <row r="36" spans="1:27" ht="18.75" customHeight="1">
      <c r="A36" s="8"/>
      <c r="B36" s="8"/>
      <c r="C36" s="8"/>
      <c r="D36" s="142"/>
      <c r="E36" s="321" t="s">
        <v>11</v>
      </c>
      <c r="F36" s="193"/>
      <c r="G36" s="211"/>
      <c r="H36" s="143" t="s">
        <v>65</v>
      </c>
      <c r="I36" s="143" t="s">
        <v>13</v>
      </c>
      <c r="J36" s="318" t="s">
        <v>68</v>
      </c>
      <c r="K36" s="193"/>
      <c r="L36" s="142"/>
      <c r="M36" s="142"/>
      <c r="N36" s="142"/>
      <c r="O36" s="142"/>
      <c r="P36" s="142"/>
      <c r="Q36" s="142"/>
      <c r="R36" s="142"/>
      <c r="S36" s="142"/>
      <c r="T36" s="142"/>
      <c r="U36" s="142"/>
      <c r="V36" s="142"/>
      <c r="W36" s="142"/>
      <c r="X36" s="142"/>
      <c r="Y36" s="142"/>
      <c r="Z36" s="142"/>
      <c r="AA36" s="142"/>
    </row>
    <row r="37" spans="1:27" ht="18.75" customHeight="1">
      <c r="A37" s="8"/>
      <c r="B37" s="8"/>
      <c r="C37" s="8"/>
      <c r="D37" s="12"/>
      <c r="E37" s="328">
        <f>IF(E7&gt;'TABELA INSS E IRRF'!I9,'TABELA INSS E IRRF'!I9,FUNC!E7)</f>
        <v>5000</v>
      </c>
      <c r="F37" s="193"/>
      <c r="G37" s="309"/>
      <c r="H37" s="144">
        <f>W14</f>
        <v>0.14000000000000001</v>
      </c>
      <c r="I37" s="145">
        <f>X14</f>
        <v>198.49</v>
      </c>
      <c r="J37" s="339">
        <f>Y14</f>
        <v>501.51460000000003</v>
      </c>
      <c r="K37" s="193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</row>
    <row r="38" spans="1:27" ht="18.75" customHeight="1">
      <c r="A38" s="8"/>
      <c r="B38" s="8"/>
      <c r="C38" s="8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</row>
    <row r="39" spans="1:27" ht="18.75" customHeight="1">
      <c r="A39" s="8"/>
      <c r="B39" s="8"/>
      <c r="C39" s="8"/>
      <c r="D39" s="12"/>
      <c r="E39" s="310" t="s">
        <v>80</v>
      </c>
      <c r="F39" s="231"/>
      <c r="G39" s="231"/>
      <c r="H39" s="231"/>
      <c r="I39" s="231"/>
      <c r="J39" s="231"/>
      <c r="K39" s="232"/>
      <c r="L39" s="23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</row>
    <row r="40" spans="1:27" ht="18.75" customHeight="1">
      <c r="A40" s="8"/>
      <c r="B40" s="8"/>
      <c r="C40" s="8"/>
      <c r="D40" s="12"/>
      <c r="E40" s="233"/>
      <c r="F40" s="234"/>
      <c r="G40" s="234"/>
      <c r="H40" s="234"/>
      <c r="I40" s="234"/>
      <c r="J40" s="234"/>
      <c r="K40" s="235"/>
      <c r="L40" s="23">
        <f>IF(AND(J43=0,J49=0),3,IF(J43&lt;=J49,1,0))</f>
        <v>1</v>
      </c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</row>
    <row r="41" spans="1:27" ht="18.75" customHeight="1">
      <c r="A41" s="8"/>
      <c r="B41" s="8"/>
      <c r="C41" s="8"/>
      <c r="D41" s="12"/>
      <c r="E41" s="319"/>
      <c r="F41" s="193"/>
      <c r="G41" s="193"/>
      <c r="H41" s="193"/>
      <c r="I41" s="193"/>
      <c r="J41" s="193"/>
      <c r="K41" s="193"/>
      <c r="L41" s="23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</row>
    <row r="42" spans="1:27" ht="18.75" customHeight="1">
      <c r="A42" s="8"/>
      <c r="B42" s="8"/>
      <c r="C42" s="8"/>
      <c r="D42" s="142"/>
      <c r="E42" s="321" t="s">
        <v>81</v>
      </c>
      <c r="F42" s="193"/>
      <c r="G42" s="211"/>
      <c r="H42" s="143" t="s">
        <v>65</v>
      </c>
      <c r="I42" s="143" t="s">
        <v>13</v>
      </c>
      <c r="J42" s="318" t="s">
        <v>78</v>
      </c>
      <c r="K42" s="193"/>
      <c r="L42" s="237">
        <f>R29</f>
        <v>251.35371499999985</v>
      </c>
      <c r="M42" s="193"/>
      <c r="N42" s="142"/>
      <c r="O42" s="142"/>
      <c r="P42" s="142"/>
      <c r="Q42" s="142"/>
      <c r="R42" s="142"/>
      <c r="S42" s="142"/>
      <c r="T42" s="142"/>
      <c r="U42" s="142"/>
      <c r="V42" s="142"/>
      <c r="W42" s="142"/>
      <c r="X42" s="142"/>
      <c r="Y42" s="142"/>
      <c r="Z42" s="142"/>
      <c r="AA42" s="142"/>
    </row>
    <row r="43" spans="1:27" ht="18.75" customHeight="1">
      <c r="A43" s="8"/>
      <c r="B43" s="8"/>
      <c r="C43" s="8"/>
      <c r="D43" s="12"/>
      <c r="E43" s="323">
        <f>L29</f>
        <v>4119.3053999999993</v>
      </c>
      <c r="F43" s="193"/>
      <c r="G43" s="309"/>
      <c r="H43" s="146">
        <f>P29</f>
        <v>0.22500000000000001</v>
      </c>
      <c r="I43" s="147">
        <f>Q29</f>
        <v>675.49</v>
      </c>
      <c r="J43" s="348">
        <f>IF(L42&lt;='TABELA INSS E IRRF'!K23,0,L42)</f>
        <v>251.35371499999985</v>
      </c>
      <c r="K43" s="193"/>
      <c r="L43" s="148" t="s">
        <v>82</v>
      </c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</row>
    <row r="44" spans="1:27" ht="18.75" customHeight="1">
      <c r="A44" s="8"/>
      <c r="B44" s="8"/>
      <c r="C44" s="8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</row>
    <row r="45" spans="1:27" ht="18.75" customHeight="1">
      <c r="A45" s="8"/>
      <c r="B45" s="8"/>
      <c r="C45" s="8"/>
      <c r="D45" s="12"/>
      <c r="E45" s="310" t="s">
        <v>83</v>
      </c>
      <c r="F45" s="231"/>
      <c r="G45" s="231"/>
      <c r="H45" s="231"/>
      <c r="I45" s="231"/>
      <c r="J45" s="231"/>
      <c r="K45" s="23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</row>
    <row r="46" spans="1:27" ht="18.75" customHeight="1">
      <c r="A46" s="8"/>
      <c r="B46" s="8"/>
      <c r="C46" s="8"/>
      <c r="D46" s="12"/>
      <c r="E46" s="233"/>
      <c r="F46" s="234"/>
      <c r="G46" s="234"/>
      <c r="H46" s="234"/>
      <c r="I46" s="234"/>
      <c r="J46" s="234"/>
      <c r="K46" s="235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</row>
    <row r="47" spans="1:27" ht="18.75" customHeight="1">
      <c r="A47" s="8"/>
      <c r="B47" s="8"/>
      <c r="C47" s="8"/>
      <c r="D47" s="12"/>
      <c r="E47" s="319"/>
      <c r="F47" s="193"/>
      <c r="G47" s="193"/>
      <c r="H47" s="193"/>
      <c r="I47" s="193"/>
      <c r="J47" s="193"/>
      <c r="K47" s="193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</row>
    <row r="48" spans="1:27" ht="18.75" customHeight="1">
      <c r="A48" s="8"/>
      <c r="B48" s="8"/>
      <c r="C48" s="8"/>
      <c r="D48" s="142"/>
      <c r="E48" s="321" t="s">
        <v>84</v>
      </c>
      <c r="F48" s="193"/>
      <c r="G48" s="211"/>
      <c r="H48" s="143" t="s">
        <v>65</v>
      </c>
      <c r="I48" s="143" t="s">
        <v>13</v>
      </c>
      <c r="J48" s="318" t="s">
        <v>78</v>
      </c>
      <c r="K48" s="193"/>
      <c r="L48" s="237">
        <f>Z29</f>
        <v>312.8900000000001</v>
      </c>
      <c r="M48" s="193"/>
      <c r="N48" s="142"/>
      <c r="O48" s="142"/>
      <c r="P48" s="142"/>
      <c r="Q48" s="149"/>
      <c r="R48" s="142"/>
      <c r="S48" s="142"/>
      <c r="T48" s="142"/>
      <c r="U48" s="142"/>
      <c r="V48" s="142"/>
      <c r="W48" s="142"/>
      <c r="X48" s="142"/>
      <c r="Y48" s="142"/>
      <c r="Z48" s="142"/>
      <c r="AA48" s="142"/>
    </row>
    <row r="49" spans="1:27" ht="18.75" customHeight="1">
      <c r="A49" s="8"/>
      <c r="B49" s="8"/>
      <c r="C49" s="8"/>
      <c r="D49" s="12"/>
      <c r="E49" s="323">
        <f>U29</f>
        <v>4392.8</v>
      </c>
      <c r="F49" s="193"/>
      <c r="G49" s="309"/>
      <c r="H49" s="146">
        <f>X29</f>
        <v>0.22500000000000001</v>
      </c>
      <c r="I49" s="147">
        <f>Y29</f>
        <v>675.49</v>
      </c>
      <c r="J49" s="348">
        <f>IF(L48&lt;='TABELA INSS E IRRF'!K23,0,L48)</f>
        <v>312.8900000000001</v>
      </c>
      <c r="K49" s="193"/>
      <c r="L49" s="148" t="s">
        <v>82</v>
      </c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</row>
    <row r="50" spans="1:27" ht="18.75" customHeight="1">
      <c r="A50" s="8"/>
      <c r="B50" s="8"/>
      <c r="C50" s="8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</row>
    <row r="51" spans="1:27" ht="18.75" customHeight="1">
      <c r="A51" s="8"/>
      <c r="B51" s="8"/>
      <c r="C51" s="8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</row>
    <row r="52" spans="1:27" ht="18.75" customHeight="1">
      <c r="A52" s="8"/>
      <c r="B52" s="8"/>
      <c r="C52" s="8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</row>
    <row r="53" spans="1:27" ht="18.75" customHeight="1">
      <c r="A53" s="8"/>
      <c r="B53" s="8"/>
      <c r="C53" s="8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</row>
    <row r="54" spans="1:27" ht="18.75" customHeight="1">
      <c r="A54" s="8"/>
      <c r="B54" s="8"/>
      <c r="C54" s="8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</row>
    <row r="55" spans="1:27" ht="18.75" customHeight="1">
      <c r="A55" s="8"/>
      <c r="B55" s="8"/>
      <c r="C55" s="8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</row>
    <row r="56" spans="1:27" ht="18.75" customHeight="1">
      <c r="A56" s="8"/>
      <c r="B56" s="8"/>
      <c r="C56" s="8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</row>
    <row r="57" spans="1:27" ht="18.75" customHeight="1">
      <c r="A57" s="8"/>
      <c r="B57" s="8"/>
      <c r="C57" s="8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</row>
    <row r="58" spans="1:27" ht="18.75" customHeight="1">
      <c r="A58" s="8"/>
      <c r="B58" s="8"/>
      <c r="C58" s="8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</row>
    <row r="59" spans="1:27" ht="18.75" customHeight="1">
      <c r="A59" s="8"/>
      <c r="B59" s="8"/>
      <c r="C59" s="8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</row>
    <row r="60" spans="1:27" ht="18.75" customHeight="1">
      <c r="A60" s="8"/>
      <c r="B60" s="8"/>
      <c r="C60" s="8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</row>
    <row r="61" spans="1:27" ht="18.75" customHeight="1">
      <c r="A61" s="8"/>
      <c r="B61" s="8"/>
      <c r="C61" s="8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</row>
    <row r="62" spans="1:27" ht="18.75" customHeight="1">
      <c r="A62" s="8"/>
      <c r="B62" s="8"/>
      <c r="C62" s="8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</row>
    <row r="63" spans="1:27" ht="18.75" customHeight="1">
      <c r="A63" s="8"/>
      <c r="B63" s="8"/>
      <c r="C63" s="8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</row>
    <row r="64" spans="1:27" ht="18.75" customHeight="1">
      <c r="A64" s="12"/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</row>
    <row r="65" spans="1:27" ht="18.75" customHeight="1">
      <c r="A65" s="12"/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</row>
    <row r="66" spans="1:27" ht="18.75" customHeight="1">
      <c r="A66" s="12"/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</row>
    <row r="67" spans="1:27" ht="18.75" customHeight="1">
      <c r="A67" s="12"/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</row>
    <row r="68" spans="1:27" ht="18.75" customHeight="1">
      <c r="A68" s="12"/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</row>
    <row r="69" spans="1:27" ht="18.75" customHeight="1">
      <c r="A69" s="12"/>
      <c r="B69" s="12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</row>
    <row r="70" spans="1:27" ht="18.75" customHeight="1">
      <c r="A70" s="12"/>
      <c r="B70" s="12"/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</row>
    <row r="71" spans="1:27" ht="18.75" customHeight="1">
      <c r="A71" s="12"/>
      <c r="B71" s="12"/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</row>
    <row r="72" spans="1:27" ht="18.75" customHeight="1">
      <c r="A72" s="12"/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</row>
    <row r="73" spans="1:27" ht="18.75" customHeight="1">
      <c r="A73" s="12"/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</row>
    <row r="74" spans="1:27" ht="18.75" customHeight="1">
      <c r="A74" s="12"/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</row>
    <row r="75" spans="1:27" ht="18.75" customHeight="1">
      <c r="A75" s="12"/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</row>
    <row r="76" spans="1:27" ht="18.75" customHeight="1">
      <c r="A76" s="12"/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</row>
    <row r="77" spans="1:27" ht="18.75" customHeight="1">
      <c r="A77" s="12"/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</row>
    <row r="78" spans="1:27" ht="18.75" customHeight="1">
      <c r="A78" s="12"/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</row>
    <row r="79" spans="1:27" ht="18.75" customHeight="1">
      <c r="A79" s="12"/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</row>
    <row r="80" spans="1:27" ht="18.75" customHeight="1">
      <c r="A80" s="12"/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</row>
    <row r="81" spans="1:27" ht="18.75" customHeight="1">
      <c r="A81" s="12"/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</row>
    <row r="82" spans="1:27" ht="18.75" customHeight="1">
      <c r="A82" s="12"/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</row>
    <row r="83" spans="1:27" ht="18.75" customHeight="1">
      <c r="A83" s="12"/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</row>
    <row r="84" spans="1:27" ht="18.75" customHeight="1">
      <c r="A84" s="12"/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</row>
    <row r="85" spans="1:27" ht="18.75" customHeight="1">
      <c r="A85" s="12"/>
      <c r="B85" s="12"/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</row>
    <row r="86" spans="1:27" ht="18.75" customHeight="1">
      <c r="A86" s="12"/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</row>
    <row r="87" spans="1:27" ht="18.75" customHeight="1">
      <c r="A87" s="12"/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</row>
    <row r="88" spans="1:27" ht="18.75" customHeight="1">
      <c r="A88" s="12"/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</row>
    <row r="89" spans="1:27" ht="18.75" customHeight="1">
      <c r="A89" s="12"/>
      <c r="B89" s="12"/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</row>
    <row r="90" spans="1:27" ht="18.75" customHeight="1">
      <c r="A90" s="12"/>
      <c r="B90" s="12"/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</row>
    <row r="91" spans="1:27" ht="18.75" customHeight="1">
      <c r="A91" s="12"/>
      <c r="B91" s="12"/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</row>
    <row r="92" spans="1:27" ht="18.75" customHeight="1">
      <c r="A92" s="12"/>
      <c r="B92" s="12"/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</row>
    <row r="93" spans="1:27" ht="18.75" customHeight="1">
      <c r="A93" s="12"/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</row>
    <row r="94" spans="1:27" ht="18.75" customHeight="1">
      <c r="A94" s="12"/>
      <c r="B94" s="12"/>
      <c r="C94" s="12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</row>
    <row r="95" spans="1:27" ht="18.75" customHeight="1">
      <c r="A95" s="12"/>
      <c r="B95" s="12"/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</row>
    <row r="96" spans="1:27" ht="18.75" customHeight="1">
      <c r="A96" s="12"/>
      <c r="B96" s="12"/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</row>
    <row r="97" spans="1:27" ht="18.75" customHeight="1">
      <c r="A97" s="12"/>
      <c r="B97" s="12"/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</row>
    <row r="98" spans="1:27" ht="18.75" customHeight="1">
      <c r="A98" s="12"/>
      <c r="B98" s="12"/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</row>
    <row r="99" spans="1:27" ht="18.75" customHeight="1">
      <c r="A99" s="12"/>
      <c r="B99" s="12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</row>
    <row r="100" spans="1:27" ht="18.75" customHeight="1">
      <c r="A100" s="12"/>
      <c r="B100" s="12"/>
      <c r="C100" s="12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</row>
    <row r="101" spans="1:27" ht="18.75" customHeight="1">
      <c r="A101" s="12"/>
      <c r="B101" s="12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</row>
    <row r="102" spans="1:27" ht="18.75" customHeight="1">
      <c r="A102" s="12"/>
      <c r="B102" s="12"/>
      <c r="C102" s="12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</row>
    <row r="103" spans="1:27" ht="18.75" customHeight="1">
      <c r="A103" s="12"/>
      <c r="B103" s="12"/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</row>
    <row r="104" spans="1:27" ht="18.75" customHeight="1">
      <c r="A104" s="12"/>
      <c r="B104" s="12"/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</row>
    <row r="105" spans="1:27" ht="15.75" customHeight="1">
      <c r="A105" s="12"/>
      <c r="B105" s="12"/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</row>
    <row r="106" spans="1:27" ht="15.75" customHeight="1">
      <c r="A106" s="12"/>
      <c r="B106" s="12"/>
      <c r="C106" s="12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  <c r="AA106" s="12"/>
    </row>
    <row r="107" spans="1:27" ht="15.75" customHeight="1">
      <c r="A107" s="12"/>
      <c r="B107" s="12"/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2"/>
      <c r="AA107" s="12"/>
    </row>
    <row r="108" spans="1:27" ht="15.75" customHeight="1"/>
    <row r="109" spans="1:27" ht="15.75" customHeight="1"/>
    <row r="110" spans="1:27" ht="15.75" customHeight="1"/>
    <row r="111" spans="1:27" ht="15.75" customHeight="1"/>
    <row r="112" spans="1:27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</sheetData>
  <mergeCells count="83">
    <mergeCell ref="E49:G49"/>
    <mergeCell ref="U25:V25"/>
    <mergeCell ref="L22:N22"/>
    <mergeCell ref="L23:M23"/>
    <mergeCell ref="E17:H17"/>
    <mergeCell ref="N23:Q23"/>
    <mergeCell ref="J43:K43"/>
    <mergeCell ref="U23:V23"/>
    <mergeCell ref="E48:G48"/>
    <mergeCell ref="E29:G29"/>
    <mergeCell ref="E47:K47"/>
    <mergeCell ref="L24:M24"/>
    <mergeCell ref="J49:K49"/>
    <mergeCell ref="E18:H18"/>
    <mergeCell ref="B2:B4"/>
    <mergeCell ref="Z28:AA28"/>
    <mergeCell ref="L21:S21"/>
    <mergeCell ref="E6:H6"/>
    <mergeCell ref="J42:K42"/>
    <mergeCell ref="U26:V26"/>
    <mergeCell ref="X12:Y12"/>
    <mergeCell ref="R29:S29"/>
    <mergeCell ref="P12:S12"/>
    <mergeCell ref="J37:K37"/>
    <mergeCell ref="E7:H7"/>
    <mergeCell ref="X22:AA22"/>
    <mergeCell ref="J6:M6"/>
    <mergeCell ref="W25:Y25"/>
    <mergeCell ref="E9:H9"/>
    <mergeCell ref="A5:C6"/>
    <mergeCell ref="J36:K36"/>
    <mergeCell ref="U13:V13"/>
    <mergeCell ref="N25:Q25"/>
    <mergeCell ref="U24:V24"/>
    <mergeCell ref="L29:O29"/>
    <mergeCell ref="U21:AA21"/>
    <mergeCell ref="J48:K48"/>
    <mergeCell ref="L48:M48"/>
    <mergeCell ref="E41:K41"/>
    <mergeCell ref="Z23:AA26"/>
    <mergeCell ref="U28:W28"/>
    <mergeCell ref="E36:G36"/>
    <mergeCell ref="Z29:AA29"/>
    <mergeCell ref="E45:K46"/>
    <mergeCell ref="R23:S26"/>
    <mergeCell ref="E42:G42"/>
    <mergeCell ref="L42:M42"/>
    <mergeCell ref="E43:G43"/>
    <mergeCell ref="W24:Y24"/>
    <mergeCell ref="L26:M26"/>
    <mergeCell ref="U29:W29"/>
    <mergeCell ref="E37:G37"/>
    <mergeCell ref="B13:B14"/>
    <mergeCell ref="U14:V14"/>
    <mergeCell ref="E39:K40"/>
    <mergeCell ref="N24:Q24"/>
    <mergeCell ref="E30:G30"/>
    <mergeCell ref="N26:Q26"/>
    <mergeCell ref="E21:H21"/>
    <mergeCell ref="U15:X15"/>
    <mergeCell ref="E31:G31"/>
    <mergeCell ref="E34:K35"/>
    <mergeCell ref="W26:Y26"/>
    <mergeCell ref="W23:Y23"/>
    <mergeCell ref="L25:M25"/>
    <mergeCell ref="U22:W22"/>
    <mergeCell ref="L13:Q13"/>
    <mergeCell ref="L18:P18"/>
    <mergeCell ref="L28:O28"/>
    <mergeCell ref="E8:H8"/>
    <mergeCell ref="P22:S22"/>
    <mergeCell ref="J9:M9"/>
    <mergeCell ref="L12:O12"/>
    <mergeCell ref="R28:S28"/>
    <mergeCell ref="L11:S11"/>
    <mergeCell ref="U12:W12"/>
    <mergeCell ref="E12:H12"/>
    <mergeCell ref="J8:M8"/>
    <mergeCell ref="A9:C10"/>
    <mergeCell ref="J7:M7"/>
    <mergeCell ref="E11:J11"/>
    <mergeCell ref="A7:C8"/>
    <mergeCell ref="U11:Y11"/>
  </mergeCells>
  <conditionalFormatting sqref="J42:K43 J48">
    <cfRule type="expression" dxfId="8" priority="1">
      <formula>$L$40=1</formula>
    </cfRule>
  </conditionalFormatting>
  <conditionalFormatting sqref="J48:K49">
    <cfRule type="expression" dxfId="7" priority="3">
      <formula>$L$40=0</formula>
    </cfRule>
  </conditionalFormatting>
  <conditionalFormatting sqref="L43 L49">
    <cfRule type="expression" priority="5">
      <formula>$L$40=3</formula>
    </cfRule>
  </conditionalFormatting>
  <conditionalFormatting sqref="L43">
    <cfRule type="expression" priority="4">
      <formula>$L$40=0</formula>
    </cfRule>
  </conditionalFormatting>
  <conditionalFormatting sqref="L49">
    <cfRule type="expression" priority="2">
      <formula>$L$40=1</formula>
    </cfRule>
  </conditionalFormatting>
  <dataValidations count="1">
    <dataValidation type="list" allowBlank="1" showErrorMessage="1" sqref="J7" xr:uid="{00000000-0002-0000-0400-000000000000}">
      <formula1>"0,1,2,3,4,5"</formula1>
    </dataValidation>
  </dataValidations>
  <pageMargins left="0.511811024" right="0.511811024" top="0.78740157499999996" bottom="0.78740157499999996" header="0" footer="0"/>
  <pageSetup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F32"/>
  <sheetViews>
    <sheetView showGridLines="0" workbookViewId="0"/>
  </sheetViews>
  <sheetFormatPr defaultColWidth="12.625" defaultRowHeight="15" customHeight="1"/>
  <cols>
    <col min="1" max="1" width="1.375" style="191" customWidth="1"/>
    <col min="2" max="2" width="28.125" style="191" customWidth="1"/>
    <col min="3" max="3" width="1.375" style="191" customWidth="1"/>
    <col min="4" max="84" width="1.75" style="191" customWidth="1"/>
  </cols>
  <sheetData>
    <row r="1" spans="1:84" ht="18.75" customHeight="1">
      <c r="A1" s="8"/>
      <c r="B1" s="248"/>
      <c r="C1" s="8"/>
      <c r="D1" s="150"/>
      <c r="E1" s="150"/>
      <c r="F1" s="150"/>
      <c r="G1" s="150"/>
      <c r="H1" s="150"/>
      <c r="I1" s="150"/>
      <c r="J1" s="150"/>
      <c r="K1" s="150"/>
      <c r="L1" s="150"/>
      <c r="M1" s="150"/>
      <c r="N1" s="150"/>
      <c r="O1" s="150"/>
      <c r="P1" s="150"/>
      <c r="Q1" s="150"/>
      <c r="R1" s="150"/>
      <c r="S1" s="150"/>
      <c r="T1" s="150"/>
      <c r="U1" s="150"/>
      <c r="V1" s="150"/>
      <c r="W1" s="150"/>
      <c r="X1" s="150"/>
      <c r="Y1" s="150"/>
      <c r="Z1" s="150"/>
      <c r="AA1" s="150"/>
      <c r="AB1" s="150"/>
      <c r="AC1" s="150"/>
      <c r="AD1" s="150"/>
      <c r="AE1" s="150"/>
      <c r="AF1" s="150"/>
      <c r="AG1" s="150"/>
      <c r="AH1" s="150"/>
      <c r="AI1" s="150"/>
      <c r="AJ1" s="150"/>
      <c r="AK1" s="150"/>
      <c r="AL1" s="150"/>
      <c r="AM1" s="150"/>
      <c r="AN1" s="150"/>
      <c r="AO1" s="150"/>
      <c r="AP1" s="150"/>
      <c r="AQ1" s="150"/>
      <c r="AR1" s="150"/>
      <c r="AS1" s="150"/>
      <c r="AT1" s="150"/>
      <c r="AU1" s="150"/>
      <c r="AV1" s="150"/>
      <c r="AW1" s="150"/>
      <c r="AX1" s="150"/>
      <c r="AY1" s="150"/>
      <c r="AZ1" s="150"/>
      <c r="BA1" s="150"/>
      <c r="BB1" s="150"/>
      <c r="BC1" s="150"/>
      <c r="BD1" s="150"/>
      <c r="BE1" s="150"/>
      <c r="BF1" s="150"/>
      <c r="BG1" s="150"/>
      <c r="BH1" s="150"/>
      <c r="BI1" s="150"/>
      <c r="BJ1" s="150"/>
      <c r="BK1" s="150"/>
      <c r="BL1" s="150"/>
      <c r="BM1" s="150"/>
      <c r="BN1" s="150"/>
      <c r="BO1" s="150"/>
      <c r="BP1" s="150"/>
      <c r="BQ1" s="150"/>
      <c r="BR1" s="150"/>
      <c r="BS1" s="150"/>
      <c r="BT1" s="150"/>
      <c r="BU1" s="150"/>
      <c r="BV1" s="150"/>
      <c r="BW1" s="150"/>
      <c r="BX1" s="150"/>
      <c r="BY1" s="150"/>
      <c r="BZ1" s="150"/>
      <c r="CA1" s="150"/>
      <c r="CB1" s="150"/>
      <c r="CC1" s="150"/>
      <c r="CD1" s="150"/>
      <c r="CE1" s="150"/>
      <c r="CF1" s="150"/>
    </row>
    <row r="2" spans="1:84" ht="18.75" customHeight="1">
      <c r="A2" s="8"/>
      <c r="B2" s="193"/>
      <c r="C2" s="8"/>
      <c r="D2" s="150"/>
      <c r="E2" s="150"/>
      <c r="F2" s="150"/>
      <c r="G2" s="150"/>
      <c r="H2" s="150"/>
      <c r="I2" s="150"/>
      <c r="J2" s="150"/>
      <c r="K2" s="150"/>
      <c r="L2" s="150"/>
      <c r="M2" s="150"/>
      <c r="N2" s="150"/>
      <c r="O2" s="150"/>
      <c r="P2" s="150"/>
      <c r="Q2" s="150"/>
      <c r="R2" s="150"/>
      <c r="S2" s="150"/>
      <c r="T2" s="150"/>
      <c r="U2" s="150"/>
      <c r="V2" s="150"/>
      <c r="W2" s="150"/>
      <c r="X2" s="150"/>
      <c r="Y2" s="150"/>
      <c r="Z2" s="150"/>
      <c r="AA2" s="150"/>
      <c r="AB2" s="150"/>
      <c r="AC2" s="150"/>
      <c r="AD2" s="150"/>
      <c r="AE2" s="150"/>
      <c r="AF2" s="150"/>
      <c r="AG2" s="150"/>
      <c r="AH2" s="150"/>
      <c r="AI2" s="150"/>
      <c r="AJ2" s="150"/>
      <c r="AK2" s="150"/>
      <c r="AL2" s="150"/>
      <c r="AM2" s="150"/>
      <c r="AN2" s="150"/>
      <c r="AO2" s="150"/>
      <c r="AP2" s="150"/>
      <c r="AQ2" s="150"/>
      <c r="AR2" s="150"/>
      <c r="AS2" s="150"/>
      <c r="AT2" s="150"/>
      <c r="AU2" s="150"/>
      <c r="AV2" s="150"/>
      <c r="AW2" s="150"/>
      <c r="AX2" s="150"/>
      <c r="AY2" s="150"/>
      <c r="AZ2" s="150"/>
      <c r="BA2" s="150"/>
      <c r="BB2" s="150"/>
      <c r="BC2" s="150"/>
      <c r="BD2" s="150"/>
      <c r="BE2" s="150"/>
      <c r="BF2" s="150"/>
      <c r="BG2" s="150"/>
      <c r="BH2" s="150"/>
      <c r="BI2" s="150"/>
      <c r="BJ2" s="150"/>
      <c r="BK2" s="150"/>
      <c r="BL2" s="150"/>
      <c r="BM2" s="150"/>
      <c r="BN2" s="150"/>
      <c r="BO2" s="150"/>
      <c r="BP2" s="150"/>
      <c r="BQ2" s="150"/>
      <c r="BR2" s="150"/>
      <c r="BS2" s="150"/>
      <c r="BT2" s="150"/>
      <c r="BU2" s="150"/>
      <c r="BV2" s="150"/>
      <c r="BW2" s="150"/>
      <c r="BX2" s="150"/>
      <c r="BY2" s="150"/>
      <c r="BZ2" s="150"/>
      <c r="CA2" s="150"/>
      <c r="CB2" s="150"/>
      <c r="CC2" s="150"/>
      <c r="CD2" s="150"/>
      <c r="CE2" s="150"/>
      <c r="CF2" s="150"/>
    </row>
    <row r="3" spans="1:84" ht="18.75" customHeight="1">
      <c r="A3" s="8"/>
      <c r="B3" s="193"/>
      <c r="C3" s="8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  <c r="Q3" s="150"/>
      <c r="R3" s="150"/>
      <c r="S3" s="150"/>
      <c r="T3" s="150"/>
      <c r="U3" s="150"/>
      <c r="V3" s="150"/>
      <c r="W3" s="150"/>
      <c r="X3" s="150"/>
      <c r="Y3" s="150"/>
      <c r="Z3" s="150"/>
      <c r="AA3" s="150"/>
      <c r="AB3" s="150"/>
      <c r="AC3" s="150"/>
      <c r="AD3" s="150"/>
      <c r="AE3" s="150"/>
      <c r="AF3" s="150"/>
      <c r="AG3" s="150"/>
      <c r="AH3" s="150"/>
      <c r="AI3" s="150"/>
      <c r="AJ3" s="150"/>
      <c r="AK3" s="150"/>
      <c r="AL3" s="150"/>
      <c r="AM3" s="150"/>
      <c r="AN3" s="150"/>
      <c r="AO3" s="150"/>
      <c r="AP3" s="150"/>
      <c r="AQ3" s="150"/>
      <c r="AR3" s="150"/>
      <c r="AS3" s="150"/>
      <c r="AT3" s="150"/>
      <c r="AU3" s="150"/>
      <c r="AV3" s="150"/>
      <c r="AW3" s="150"/>
      <c r="AX3" s="150"/>
      <c r="AY3" s="150"/>
      <c r="AZ3" s="150"/>
      <c r="BA3" s="150"/>
      <c r="BB3" s="150"/>
      <c r="BC3" s="150"/>
      <c r="BD3" s="150"/>
      <c r="BE3" s="150"/>
      <c r="BF3" s="150"/>
      <c r="BG3" s="150"/>
      <c r="BH3" s="150"/>
      <c r="BI3" s="150"/>
      <c r="BJ3" s="150"/>
      <c r="BK3" s="150"/>
      <c r="BL3" s="150"/>
      <c r="BM3" s="150"/>
      <c r="BN3" s="150"/>
      <c r="BO3" s="150"/>
      <c r="BP3" s="150"/>
      <c r="BQ3" s="150"/>
      <c r="BR3" s="150"/>
      <c r="BS3" s="150"/>
      <c r="BT3" s="150"/>
      <c r="BU3" s="150"/>
      <c r="BV3" s="150"/>
      <c r="BW3" s="150"/>
      <c r="BX3" s="150"/>
      <c r="BY3" s="150"/>
      <c r="BZ3" s="150"/>
      <c r="CA3" s="150"/>
      <c r="CB3" s="150"/>
      <c r="CC3" s="150"/>
      <c r="CD3" s="150"/>
      <c r="CE3" s="150"/>
      <c r="CF3" s="150"/>
    </row>
    <row r="4" spans="1:84" ht="18.75" customHeight="1">
      <c r="A4" s="299" t="s">
        <v>1</v>
      </c>
      <c r="B4" s="193"/>
      <c r="C4" s="193"/>
      <c r="D4" s="150"/>
      <c r="E4" s="150"/>
      <c r="F4" s="349" t="s">
        <v>6</v>
      </c>
      <c r="G4" s="193"/>
      <c r="H4" s="193"/>
      <c r="I4" s="193"/>
      <c r="J4" s="193"/>
      <c r="K4" s="193"/>
      <c r="L4" s="193"/>
      <c r="M4" s="193"/>
      <c r="N4" s="193"/>
      <c r="O4" s="193"/>
      <c r="P4" s="193"/>
      <c r="Q4" s="193"/>
      <c r="R4" s="193"/>
      <c r="S4" s="193"/>
      <c r="T4" s="193"/>
      <c r="U4" s="193"/>
      <c r="V4" s="193"/>
      <c r="W4" s="150"/>
      <c r="X4" s="150"/>
      <c r="Y4" s="150"/>
      <c r="Z4" s="150"/>
      <c r="AA4" s="349" t="s">
        <v>7</v>
      </c>
      <c r="AB4" s="193"/>
      <c r="AC4" s="193"/>
      <c r="AD4" s="193"/>
      <c r="AE4" s="193"/>
      <c r="AF4" s="193"/>
      <c r="AG4" s="193"/>
      <c r="AH4" s="193"/>
      <c r="AI4" s="193"/>
      <c r="AJ4" s="193"/>
      <c r="AK4" s="193"/>
      <c r="AL4" s="193"/>
      <c r="AM4" s="193"/>
      <c r="AN4" s="193"/>
      <c r="AO4" s="193"/>
      <c r="AP4" s="193"/>
      <c r="AQ4" s="193"/>
      <c r="AR4" s="150"/>
      <c r="AS4" s="150"/>
      <c r="AT4" s="150"/>
      <c r="AU4" s="150"/>
      <c r="AV4" s="150"/>
      <c r="AW4" s="150"/>
      <c r="AX4" s="150"/>
      <c r="AY4" s="150"/>
      <c r="AZ4" s="150"/>
      <c r="BA4" s="150"/>
      <c r="BB4" s="150"/>
      <c r="BC4" s="150"/>
      <c r="BD4" s="150"/>
      <c r="BE4" s="150"/>
      <c r="BF4" s="150"/>
      <c r="BG4" s="150"/>
      <c r="BH4" s="150"/>
      <c r="BI4" s="150"/>
      <c r="BJ4" s="150"/>
      <c r="BK4" s="150"/>
      <c r="BL4" s="150"/>
      <c r="BM4" s="150"/>
      <c r="BN4" s="150"/>
      <c r="BO4" s="150"/>
      <c r="BP4" s="150"/>
      <c r="BQ4" s="150"/>
      <c r="BR4" s="150"/>
      <c r="BS4" s="150"/>
      <c r="BT4" s="150"/>
      <c r="BU4" s="150"/>
      <c r="BV4" s="150"/>
      <c r="BW4" s="150"/>
      <c r="BX4" s="150"/>
      <c r="BY4" s="150"/>
      <c r="BZ4" s="150"/>
      <c r="CA4" s="150"/>
      <c r="CB4" s="150"/>
      <c r="CC4" s="150"/>
      <c r="CD4" s="150"/>
      <c r="CE4" s="150"/>
      <c r="CF4" s="150"/>
    </row>
    <row r="5" spans="1:84" ht="18.75" customHeight="1">
      <c r="A5" s="193"/>
      <c r="B5" s="193"/>
      <c r="C5" s="193"/>
      <c r="D5" s="150"/>
      <c r="E5" s="150"/>
      <c r="F5" s="376"/>
      <c r="G5" s="193"/>
      <c r="H5" s="193"/>
      <c r="I5" s="193"/>
      <c r="J5" s="193"/>
      <c r="K5" s="193"/>
      <c r="L5" s="193"/>
      <c r="M5" s="193"/>
      <c r="N5" s="193"/>
      <c r="O5" s="193"/>
      <c r="P5" s="193"/>
      <c r="Q5" s="193"/>
      <c r="R5" s="193"/>
      <c r="S5" s="193"/>
      <c r="T5" s="193"/>
      <c r="U5" s="193"/>
      <c r="V5" s="193"/>
      <c r="W5" s="150"/>
      <c r="X5" s="150"/>
      <c r="Y5" s="150"/>
      <c r="Z5" s="150"/>
      <c r="AA5" s="380"/>
      <c r="AB5" s="193"/>
      <c r="AC5" s="193"/>
      <c r="AD5" s="193"/>
      <c r="AE5" s="193"/>
      <c r="AF5" s="193"/>
      <c r="AG5" s="193"/>
      <c r="AH5" s="193"/>
      <c r="AI5" s="193"/>
      <c r="AJ5" s="193"/>
      <c r="AK5" s="193"/>
      <c r="AL5" s="193"/>
      <c r="AM5" s="193"/>
      <c r="AN5" s="193"/>
      <c r="AO5" s="193"/>
      <c r="AP5" s="193"/>
      <c r="AQ5" s="193"/>
      <c r="AR5" s="150"/>
      <c r="AS5" s="150"/>
      <c r="AT5" s="150"/>
      <c r="AU5" s="150"/>
      <c r="AV5" s="150"/>
      <c r="AW5" s="150"/>
      <c r="AX5" s="150"/>
      <c r="AY5" s="150"/>
      <c r="AZ5" s="150"/>
      <c r="BA5" s="150"/>
      <c r="BB5" s="150"/>
      <c r="BC5" s="150"/>
      <c r="BD5" s="150"/>
      <c r="BE5" s="150"/>
      <c r="BF5" s="150"/>
      <c r="BG5" s="150"/>
      <c r="BH5" s="150"/>
      <c r="BI5" s="150"/>
      <c r="BJ5" s="150"/>
      <c r="BK5" s="150"/>
      <c r="BL5" s="150"/>
      <c r="BM5" s="150"/>
      <c r="BN5" s="150"/>
      <c r="BO5" s="150"/>
      <c r="BP5" s="150"/>
      <c r="BQ5" s="150"/>
      <c r="BR5" s="150"/>
      <c r="BS5" s="150"/>
      <c r="BT5" s="150"/>
      <c r="BU5" s="150"/>
      <c r="BV5" s="150"/>
      <c r="BW5" s="150"/>
      <c r="BX5" s="150"/>
      <c r="BY5" s="150"/>
      <c r="BZ5" s="150"/>
      <c r="CA5" s="150"/>
      <c r="CB5" s="150"/>
      <c r="CC5" s="150"/>
      <c r="CD5" s="150"/>
      <c r="CE5" s="150"/>
      <c r="CF5" s="150"/>
    </row>
    <row r="6" spans="1:84" ht="18.75" customHeight="1">
      <c r="A6" s="378" t="s">
        <v>58</v>
      </c>
      <c r="B6" s="193"/>
      <c r="C6" s="193"/>
      <c r="D6" s="150"/>
      <c r="E6" s="150"/>
      <c r="F6" s="354" t="s">
        <v>85</v>
      </c>
      <c r="G6" s="193"/>
      <c r="H6" s="193"/>
      <c r="I6" s="193"/>
      <c r="J6" s="193"/>
      <c r="K6" s="193"/>
      <c r="L6" s="193"/>
      <c r="M6" s="193"/>
      <c r="N6" s="193"/>
      <c r="O6" s="193"/>
      <c r="P6" s="193"/>
      <c r="Q6" s="193"/>
      <c r="R6" s="193"/>
      <c r="S6" s="193"/>
      <c r="T6" s="193"/>
      <c r="U6" s="193"/>
      <c r="V6" s="193"/>
      <c r="W6" s="150"/>
      <c r="X6" s="150"/>
      <c r="Y6" s="150"/>
      <c r="Z6" s="150"/>
      <c r="AA6" s="354" t="s">
        <v>9</v>
      </c>
      <c r="AB6" s="193"/>
      <c r="AC6" s="193"/>
      <c r="AD6" s="193"/>
      <c r="AE6" s="193"/>
      <c r="AF6" s="193"/>
      <c r="AG6" s="193"/>
      <c r="AH6" s="193"/>
      <c r="AI6" s="193"/>
      <c r="AJ6" s="193"/>
      <c r="AK6" s="193"/>
      <c r="AL6" s="193"/>
      <c r="AM6" s="193"/>
      <c r="AN6" s="193"/>
      <c r="AO6" s="193"/>
      <c r="AP6" s="193"/>
      <c r="AQ6" s="193"/>
      <c r="AR6" s="150"/>
      <c r="AS6" s="150"/>
      <c r="AT6" s="150"/>
      <c r="AU6" s="150"/>
      <c r="AV6" s="150"/>
      <c r="AW6" s="150"/>
      <c r="AX6" s="150"/>
      <c r="AY6" s="150"/>
      <c r="AZ6" s="150"/>
      <c r="BA6" s="150"/>
      <c r="BB6" s="150"/>
      <c r="BC6" s="150"/>
      <c r="BD6" s="150"/>
      <c r="BE6" s="150"/>
      <c r="BF6" s="150"/>
      <c r="BG6" s="150"/>
      <c r="BH6" s="150"/>
      <c r="BI6" s="150"/>
      <c r="BJ6" s="150"/>
      <c r="BK6" s="150"/>
      <c r="BL6" s="150"/>
      <c r="BM6" s="150"/>
      <c r="BN6" s="150"/>
      <c r="BO6" s="150"/>
      <c r="BP6" s="150"/>
      <c r="BQ6" s="150"/>
      <c r="BR6" s="150"/>
      <c r="BS6" s="150"/>
      <c r="BT6" s="150"/>
      <c r="BU6" s="150"/>
      <c r="BV6" s="150"/>
      <c r="BW6" s="150"/>
      <c r="BX6" s="150"/>
      <c r="BY6" s="150"/>
      <c r="BZ6" s="150"/>
      <c r="CA6" s="150"/>
      <c r="CB6" s="150"/>
      <c r="CC6" s="150"/>
      <c r="CD6" s="150"/>
      <c r="CE6" s="150"/>
      <c r="CF6" s="150"/>
    </row>
    <row r="7" spans="1:84" ht="18.75" customHeight="1">
      <c r="A7" s="193"/>
      <c r="B7" s="193"/>
      <c r="C7" s="193"/>
      <c r="D7" s="150"/>
      <c r="E7" s="150"/>
      <c r="F7" s="372"/>
      <c r="G7" s="193"/>
      <c r="H7" s="193"/>
      <c r="I7" s="193"/>
      <c r="J7" s="193"/>
      <c r="K7" s="193"/>
      <c r="L7" s="193"/>
      <c r="M7" s="193"/>
      <c r="N7" s="193"/>
      <c r="O7" s="193"/>
      <c r="P7" s="193"/>
      <c r="Q7" s="193"/>
      <c r="R7" s="193"/>
      <c r="S7" s="193"/>
      <c r="T7" s="193"/>
      <c r="U7" s="193"/>
      <c r="V7" s="193"/>
      <c r="W7" s="150"/>
      <c r="X7" s="150"/>
      <c r="Y7" s="150"/>
      <c r="Z7" s="150"/>
      <c r="AA7" s="372"/>
      <c r="AB7" s="193"/>
      <c r="AC7" s="193"/>
      <c r="AD7" s="193"/>
      <c r="AE7" s="193"/>
      <c r="AF7" s="193"/>
      <c r="AG7" s="193"/>
      <c r="AH7" s="193"/>
      <c r="AI7" s="193"/>
      <c r="AJ7" s="193"/>
      <c r="AK7" s="193"/>
      <c r="AL7" s="193"/>
      <c r="AM7" s="193"/>
      <c r="AN7" s="193"/>
      <c r="AO7" s="193"/>
      <c r="AP7" s="193"/>
      <c r="AQ7" s="193"/>
      <c r="AR7" s="150"/>
      <c r="AS7" s="150"/>
      <c r="AT7" s="150"/>
      <c r="AU7" s="150"/>
      <c r="AV7" s="150"/>
      <c r="AW7" s="150"/>
      <c r="AX7" s="150"/>
      <c r="AY7" s="150"/>
      <c r="AZ7" s="150"/>
      <c r="BA7" s="150"/>
      <c r="BB7" s="150"/>
      <c r="BC7" s="150"/>
      <c r="BD7" s="150"/>
      <c r="BE7" s="150"/>
      <c r="BF7" s="150"/>
      <c r="BG7" s="150"/>
      <c r="BH7" s="150"/>
      <c r="BI7" s="150"/>
      <c r="BJ7" s="150"/>
      <c r="BK7" s="150"/>
      <c r="BL7" s="150"/>
      <c r="BM7" s="150"/>
      <c r="BN7" s="150"/>
      <c r="BO7" s="150"/>
      <c r="BP7" s="150"/>
      <c r="BQ7" s="150"/>
      <c r="BR7" s="150"/>
      <c r="BS7" s="150"/>
      <c r="BT7" s="150"/>
      <c r="BU7" s="150"/>
      <c r="BV7" s="150"/>
      <c r="BW7" s="150"/>
      <c r="BX7" s="150"/>
      <c r="BY7" s="150"/>
      <c r="BZ7" s="150"/>
      <c r="CA7" s="150"/>
      <c r="CB7" s="150"/>
      <c r="CC7" s="150"/>
      <c r="CD7" s="150"/>
      <c r="CE7" s="150"/>
      <c r="CF7" s="150"/>
    </row>
    <row r="8" spans="1:84" ht="18.75" customHeight="1">
      <c r="A8" s="299" t="s">
        <v>61</v>
      </c>
      <c r="B8" s="193"/>
      <c r="C8" s="193"/>
      <c r="D8" s="150"/>
      <c r="E8" s="150"/>
      <c r="F8" s="150"/>
      <c r="G8" s="150"/>
      <c r="H8" s="150"/>
      <c r="I8" s="150"/>
      <c r="J8" s="150"/>
      <c r="K8" s="150"/>
      <c r="L8" s="150"/>
      <c r="M8" s="150"/>
      <c r="N8" s="150"/>
      <c r="O8" s="150"/>
      <c r="P8" s="150"/>
      <c r="Q8" s="150"/>
      <c r="R8" s="150"/>
      <c r="S8" s="150"/>
      <c r="T8" s="150"/>
      <c r="U8" s="150"/>
      <c r="V8" s="150"/>
      <c r="W8" s="150"/>
      <c r="X8" s="150"/>
      <c r="Y8" s="150"/>
      <c r="Z8" s="150"/>
      <c r="AA8" s="150"/>
      <c r="AB8" s="150"/>
      <c r="AC8" s="150"/>
      <c r="AD8" s="150"/>
      <c r="AE8" s="150"/>
      <c r="AF8" s="150"/>
      <c r="AG8" s="150"/>
      <c r="AH8" s="150"/>
      <c r="AI8" s="150"/>
      <c r="AJ8" s="150"/>
      <c r="AK8" s="150"/>
      <c r="AL8" s="150"/>
      <c r="AM8" s="150"/>
      <c r="AN8" s="150"/>
      <c r="AO8" s="150"/>
      <c r="AP8" s="150"/>
      <c r="AQ8" s="150"/>
      <c r="AR8" s="150"/>
      <c r="AS8" s="150"/>
      <c r="AT8" s="150"/>
      <c r="AU8" s="150"/>
      <c r="AV8" s="150"/>
      <c r="AW8" s="150"/>
      <c r="AX8" s="150"/>
      <c r="AY8" s="150"/>
      <c r="AZ8" s="150"/>
      <c r="BA8" s="150"/>
      <c r="BB8" s="150"/>
      <c r="BC8" s="150"/>
      <c r="BD8" s="150"/>
      <c r="BE8" s="150"/>
      <c r="BF8" s="150"/>
      <c r="BG8" s="150"/>
      <c r="BH8" s="150"/>
      <c r="BI8" s="150"/>
      <c r="BJ8" s="150"/>
      <c r="BK8" s="150"/>
      <c r="BL8" s="150"/>
      <c r="BM8" s="150"/>
      <c r="BN8" s="150"/>
      <c r="BO8" s="150"/>
      <c r="BP8" s="150"/>
      <c r="BQ8" s="150"/>
      <c r="BR8" s="150"/>
      <c r="BS8" s="150"/>
      <c r="BT8" s="150"/>
      <c r="BU8" s="150"/>
      <c r="BV8" s="150"/>
      <c r="BW8" s="150"/>
      <c r="BX8" s="150"/>
      <c r="BY8" s="150"/>
      <c r="BZ8" s="150"/>
      <c r="CA8" s="150"/>
      <c r="CB8" s="150"/>
      <c r="CC8" s="150"/>
      <c r="CD8" s="150"/>
      <c r="CE8" s="150"/>
      <c r="CF8" s="150"/>
    </row>
    <row r="9" spans="1:84" ht="18.75" customHeight="1">
      <c r="A9" s="193"/>
      <c r="B9" s="193"/>
      <c r="C9" s="193"/>
      <c r="D9" s="150"/>
      <c r="E9" s="150"/>
      <c r="F9" s="367" t="s">
        <v>10</v>
      </c>
      <c r="G9" s="231"/>
      <c r="H9" s="231"/>
      <c r="I9" s="231"/>
      <c r="J9" s="231"/>
      <c r="K9" s="231"/>
      <c r="L9" s="231"/>
      <c r="M9" s="231"/>
      <c r="N9" s="231"/>
      <c r="O9" s="231"/>
      <c r="P9" s="231"/>
      <c r="Q9" s="231"/>
      <c r="R9" s="231"/>
      <c r="S9" s="231"/>
      <c r="T9" s="231"/>
      <c r="U9" s="231"/>
      <c r="V9" s="231"/>
      <c r="W9" s="231"/>
      <c r="X9" s="231"/>
      <c r="Y9" s="231"/>
      <c r="Z9" s="231"/>
      <c r="AA9" s="231"/>
      <c r="AB9" s="231"/>
      <c r="AC9" s="231"/>
      <c r="AD9" s="231"/>
      <c r="AE9" s="231"/>
      <c r="AF9" s="231"/>
      <c r="AG9" s="231"/>
      <c r="AH9" s="231"/>
      <c r="AI9" s="231"/>
      <c r="AJ9" s="231"/>
      <c r="AK9" s="231"/>
      <c r="AL9" s="231"/>
      <c r="AM9" s="231"/>
      <c r="AN9" s="231"/>
      <c r="AO9" s="231"/>
      <c r="AP9" s="231"/>
      <c r="AQ9" s="231"/>
      <c r="AR9" s="231"/>
      <c r="AS9" s="231"/>
      <c r="AT9" s="231"/>
      <c r="AU9" s="231"/>
      <c r="AV9" s="231"/>
      <c r="AW9" s="231"/>
      <c r="AX9" s="231"/>
      <c r="AY9" s="231"/>
      <c r="AZ9" s="231"/>
      <c r="BA9" s="231"/>
      <c r="BB9" s="231"/>
      <c r="BC9" s="231"/>
      <c r="BD9" s="231"/>
      <c r="BE9" s="231"/>
      <c r="BF9" s="231"/>
      <c r="BG9" s="231"/>
      <c r="BH9" s="231"/>
      <c r="BI9" s="231"/>
      <c r="BJ9" s="231"/>
      <c r="BK9" s="231"/>
      <c r="BL9" s="231"/>
      <c r="BM9" s="231"/>
      <c r="BN9" s="231"/>
      <c r="BO9" s="231"/>
      <c r="BP9" s="231"/>
      <c r="BQ9" s="231"/>
      <c r="BR9" s="231"/>
      <c r="BS9" s="231"/>
      <c r="BT9" s="231"/>
      <c r="BU9" s="231"/>
      <c r="BV9" s="231"/>
      <c r="BW9" s="231"/>
      <c r="BX9" s="231"/>
      <c r="BY9" s="231"/>
      <c r="BZ9" s="231"/>
      <c r="CA9" s="231"/>
      <c r="CB9" s="231"/>
      <c r="CC9" s="231"/>
      <c r="CD9" s="232"/>
      <c r="CE9" s="150"/>
      <c r="CF9" s="150"/>
    </row>
    <row r="10" spans="1:84" ht="18.75" customHeight="1">
      <c r="A10" s="79"/>
      <c r="B10" s="79"/>
      <c r="C10" s="79"/>
      <c r="D10" s="150"/>
      <c r="E10" s="150"/>
      <c r="F10" s="233"/>
      <c r="G10" s="234"/>
      <c r="H10" s="234"/>
      <c r="I10" s="234"/>
      <c r="J10" s="234"/>
      <c r="K10" s="234"/>
      <c r="L10" s="234"/>
      <c r="M10" s="234"/>
      <c r="N10" s="234"/>
      <c r="O10" s="234"/>
      <c r="P10" s="234"/>
      <c r="Q10" s="234"/>
      <c r="R10" s="234"/>
      <c r="S10" s="234"/>
      <c r="T10" s="234"/>
      <c r="U10" s="234"/>
      <c r="V10" s="234"/>
      <c r="W10" s="234"/>
      <c r="X10" s="234"/>
      <c r="Y10" s="234"/>
      <c r="Z10" s="234"/>
      <c r="AA10" s="234"/>
      <c r="AB10" s="234"/>
      <c r="AC10" s="234"/>
      <c r="AD10" s="234"/>
      <c r="AE10" s="234"/>
      <c r="AF10" s="234"/>
      <c r="AG10" s="234"/>
      <c r="AH10" s="234"/>
      <c r="AI10" s="234"/>
      <c r="AJ10" s="234"/>
      <c r="AK10" s="234"/>
      <c r="AL10" s="234"/>
      <c r="AM10" s="234"/>
      <c r="AN10" s="234"/>
      <c r="AO10" s="234"/>
      <c r="AP10" s="234"/>
      <c r="AQ10" s="234"/>
      <c r="AR10" s="234"/>
      <c r="AS10" s="234"/>
      <c r="AT10" s="234"/>
      <c r="AU10" s="234"/>
      <c r="AV10" s="234"/>
      <c r="AW10" s="234"/>
      <c r="AX10" s="234"/>
      <c r="AY10" s="234"/>
      <c r="AZ10" s="234"/>
      <c r="BA10" s="234"/>
      <c r="BB10" s="234"/>
      <c r="BC10" s="234"/>
      <c r="BD10" s="234"/>
      <c r="BE10" s="234"/>
      <c r="BF10" s="234"/>
      <c r="BG10" s="234"/>
      <c r="BH10" s="234"/>
      <c r="BI10" s="234"/>
      <c r="BJ10" s="234"/>
      <c r="BK10" s="234"/>
      <c r="BL10" s="234"/>
      <c r="BM10" s="234"/>
      <c r="BN10" s="234"/>
      <c r="BO10" s="234"/>
      <c r="BP10" s="234"/>
      <c r="BQ10" s="234"/>
      <c r="BR10" s="234"/>
      <c r="BS10" s="234"/>
      <c r="BT10" s="234"/>
      <c r="BU10" s="234"/>
      <c r="BV10" s="234"/>
      <c r="BW10" s="234"/>
      <c r="BX10" s="234"/>
      <c r="BY10" s="234"/>
      <c r="BZ10" s="234"/>
      <c r="CA10" s="234"/>
      <c r="CB10" s="234"/>
      <c r="CC10" s="234"/>
      <c r="CD10" s="235"/>
      <c r="CE10" s="150"/>
      <c r="CF10" s="150"/>
    </row>
    <row r="11" spans="1:84" ht="18.75" customHeight="1">
      <c r="A11" s="79"/>
      <c r="B11" s="79"/>
      <c r="C11" s="79"/>
      <c r="D11" s="150"/>
      <c r="E11" s="150"/>
      <c r="F11" s="151"/>
      <c r="G11" s="80"/>
      <c r="H11" s="80"/>
      <c r="I11" s="80"/>
      <c r="J11" s="80"/>
      <c r="K11" s="80"/>
      <c r="L11" s="80"/>
      <c r="M11" s="80"/>
      <c r="N11" s="80"/>
      <c r="O11" s="80"/>
      <c r="P11" s="80"/>
      <c r="Q11" s="80"/>
      <c r="R11" s="80"/>
      <c r="S11" s="80"/>
      <c r="T11" s="80"/>
      <c r="U11" s="80"/>
      <c r="V11" s="80"/>
      <c r="W11" s="80"/>
      <c r="X11" s="80"/>
      <c r="Y11" s="80"/>
      <c r="Z11" s="80"/>
      <c r="AA11" s="80"/>
      <c r="AB11" s="80"/>
      <c r="AC11" s="80"/>
      <c r="AD11" s="80"/>
      <c r="AE11" s="80"/>
      <c r="AF11" s="80"/>
      <c r="AG11" s="80"/>
      <c r="AH11" s="80"/>
      <c r="AI11" s="80"/>
      <c r="AJ11" s="80"/>
      <c r="AK11" s="80"/>
      <c r="AL11" s="80"/>
      <c r="AM11" s="80"/>
      <c r="AN11" s="80"/>
      <c r="AO11" s="80"/>
      <c r="AP11" s="80"/>
      <c r="AQ11" s="80"/>
      <c r="AR11" s="80"/>
      <c r="AS11" s="80"/>
      <c r="AT11" s="80"/>
      <c r="AU11" s="80"/>
      <c r="AV11" s="80"/>
      <c r="AW11" s="80"/>
      <c r="AX11" s="80"/>
      <c r="AY11" s="80"/>
      <c r="AZ11" s="80"/>
      <c r="BA11" s="80"/>
      <c r="BB11" s="80"/>
      <c r="BC11" s="80"/>
      <c r="BD11" s="80"/>
      <c r="BE11" s="80"/>
      <c r="BF11" s="80"/>
      <c r="BG11" s="80"/>
      <c r="BH11" s="80"/>
      <c r="BI11" s="80"/>
      <c r="BJ11" s="80"/>
      <c r="BK11" s="80"/>
      <c r="BL11" s="80"/>
      <c r="BM11" s="80"/>
      <c r="BN11" s="80"/>
      <c r="BO11" s="80"/>
      <c r="BP11" s="80"/>
      <c r="BQ11" s="80"/>
      <c r="BR11" s="80"/>
      <c r="BS11" s="80"/>
      <c r="BT11" s="80"/>
      <c r="BU11" s="80"/>
      <c r="BV11" s="80"/>
      <c r="BW11" s="80"/>
      <c r="BX11" s="80"/>
      <c r="BY11" s="80"/>
      <c r="BZ11" s="80"/>
      <c r="CA11" s="80"/>
      <c r="CB11" s="80"/>
      <c r="CC11" s="80"/>
      <c r="CD11" s="152"/>
      <c r="CE11" s="150"/>
      <c r="CF11" s="150"/>
    </row>
    <row r="12" spans="1:84" ht="18.75" customHeight="1">
      <c r="A12" s="79"/>
      <c r="B12" s="299"/>
      <c r="C12" s="79"/>
      <c r="D12" s="150"/>
      <c r="E12" s="150"/>
      <c r="F12" s="153"/>
      <c r="G12" s="355" t="s">
        <v>11</v>
      </c>
      <c r="H12" s="193"/>
      <c r="I12" s="193"/>
      <c r="J12" s="193"/>
      <c r="K12" s="193"/>
      <c r="L12" s="193"/>
      <c r="M12" s="193"/>
      <c r="N12" s="193"/>
      <c r="O12" s="193"/>
      <c r="P12" s="193"/>
      <c r="Q12" s="154"/>
      <c r="R12" s="154"/>
      <c r="S12" s="373" t="s">
        <v>12</v>
      </c>
      <c r="T12" s="193"/>
      <c r="U12" s="193"/>
      <c r="V12" s="193"/>
      <c r="W12" s="193"/>
      <c r="X12" s="154"/>
      <c r="Y12" s="154"/>
      <c r="Z12" s="374" t="s">
        <v>14</v>
      </c>
      <c r="AA12" s="193"/>
      <c r="AB12" s="193"/>
      <c r="AC12" s="193"/>
      <c r="AD12" s="193"/>
      <c r="AE12" s="193"/>
      <c r="AF12" s="193"/>
      <c r="AG12" s="193"/>
      <c r="AH12" s="193"/>
      <c r="AI12" s="193"/>
      <c r="AJ12" s="193"/>
      <c r="AK12" s="154"/>
      <c r="AL12" s="154"/>
      <c r="AM12" s="154"/>
      <c r="AN12" s="154"/>
      <c r="AO12" s="154"/>
      <c r="AP12" s="154"/>
      <c r="AQ12" s="154"/>
      <c r="AR12" s="154"/>
      <c r="AS12" s="154"/>
      <c r="AT12" s="356"/>
      <c r="AU12" s="193"/>
      <c r="AV12" s="193"/>
      <c r="AW12" s="193"/>
      <c r="AX12" s="193"/>
      <c r="AY12" s="193"/>
      <c r="AZ12" s="193"/>
      <c r="BA12" s="193"/>
      <c r="BB12" s="193"/>
      <c r="BC12" s="193"/>
      <c r="BD12" s="193"/>
      <c r="BE12" s="154"/>
      <c r="BF12" s="154"/>
      <c r="BG12" s="154"/>
      <c r="BH12" s="154"/>
      <c r="BI12" s="154"/>
      <c r="BJ12" s="154"/>
      <c r="BK12" s="154"/>
      <c r="BL12" s="154"/>
      <c r="BM12" s="154"/>
      <c r="BN12" s="154"/>
      <c r="BO12" s="154"/>
      <c r="BP12" s="154"/>
      <c r="BQ12" s="154"/>
      <c r="BR12" s="154"/>
      <c r="BS12" s="154"/>
      <c r="BT12" s="154"/>
      <c r="BU12" s="154"/>
      <c r="BV12" s="154"/>
      <c r="BW12" s="154"/>
      <c r="BX12" s="154"/>
      <c r="BY12" s="154"/>
      <c r="BZ12" s="154"/>
      <c r="CA12" s="154"/>
      <c r="CB12" s="154"/>
      <c r="CC12" s="154"/>
      <c r="CD12" s="155"/>
      <c r="CE12" s="150"/>
      <c r="CF12" s="150"/>
    </row>
    <row r="13" spans="1:84" ht="18.75" customHeight="1">
      <c r="A13" s="79"/>
      <c r="B13" s="193"/>
      <c r="C13" s="79"/>
      <c r="D13" s="150"/>
      <c r="E13" s="150"/>
      <c r="F13" s="153"/>
      <c r="G13" s="352">
        <f>F5</f>
        <v>0</v>
      </c>
      <c r="H13" s="193"/>
      <c r="I13" s="193"/>
      <c r="J13" s="193"/>
      <c r="K13" s="193"/>
      <c r="L13" s="193"/>
      <c r="M13" s="193"/>
      <c r="N13" s="193"/>
      <c r="O13" s="193"/>
      <c r="P13" s="193"/>
      <c r="Q13" s="358" t="s">
        <v>86</v>
      </c>
      <c r="R13" s="193"/>
      <c r="S13" s="379">
        <f>'PRO LABORE1'!H20</f>
        <v>0.11</v>
      </c>
      <c r="T13" s="193"/>
      <c r="U13" s="193"/>
      <c r="V13" s="193"/>
      <c r="W13" s="193"/>
      <c r="X13" s="351" t="s">
        <v>16</v>
      </c>
      <c r="Y13" s="193"/>
      <c r="Z13" s="375">
        <f>G13*S13</f>
        <v>0</v>
      </c>
      <c r="AA13" s="193"/>
      <c r="AB13" s="193"/>
      <c r="AC13" s="193"/>
      <c r="AD13" s="193"/>
      <c r="AE13" s="193"/>
      <c r="AF13" s="193"/>
      <c r="AG13" s="193"/>
      <c r="AH13" s="193"/>
      <c r="AI13" s="193"/>
      <c r="AJ13" s="193"/>
      <c r="AK13" s="365"/>
      <c r="AL13" s="193"/>
      <c r="AM13" s="366"/>
      <c r="AN13" s="193"/>
      <c r="AO13" s="193"/>
      <c r="AP13" s="193"/>
      <c r="AQ13" s="193"/>
      <c r="AR13" s="351"/>
      <c r="AS13" s="193"/>
      <c r="AT13" s="350"/>
      <c r="AU13" s="193"/>
      <c r="AV13" s="193"/>
      <c r="AW13" s="193"/>
      <c r="AX13" s="193"/>
      <c r="AY13" s="193"/>
      <c r="AZ13" s="193"/>
      <c r="BA13" s="193"/>
      <c r="BB13" s="193"/>
      <c r="BC13" s="193"/>
      <c r="BD13" s="193"/>
      <c r="BE13" s="154"/>
      <c r="BF13" s="154"/>
      <c r="BG13" s="154"/>
      <c r="BH13" s="154"/>
      <c r="BI13" s="154"/>
      <c r="BJ13" s="154"/>
      <c r="BK13" s="154"/>
      <c r="BL13" s="154"/>
      <c r="BM13" s="154"/>
      <c r="BN13" s="154"/>
      <c r="BO13" s="154"/>
      <c r="BP13" s="154"/>
      <c r="BQ13" s="154"/>
      <c r="BR13" s="154"/>
      <c r="BS13" s="154"/>
      <c r="BT13" s="154"/>
      <c r="BU13" s="154"/>
      <c r="BV13" s="154"/>
      <c r="BW13" s="154"/>
      <c r="BX13" s="154"/>
      <c r="BY13" s="154"/>
      <c r="BZ13" s="154"/>
      <c r="CA13" s="154"/>
      <c r="CB13" s="154"/>
      <c r="CC13" s="154"/>
      <c r="CD13" s="155"/>
      <c r="CE13" s="150"/>
      <c r="CF13" s="150"/>
    </row>
    <row r="14" spans="1:84" ht="18.75" customHeight="1">
      <c r="A14" s="15"/>
      <c r="B14" s="15"/>
      <c r="C14" s="15"/>
      <c r="D14" s="150"/>
      <c r="E14" s="150"/>
      <c r="F14" s="156"/>
      <c r="G14" s="157"/>
      <c r="H14" s="157"/>
      <c r="I14" s="157"/>
      <c r="J14" s="157"/>
      <c r="K14" s="157"/>
      <c r="L14" s="157"/>
      <c r="M14" s="157"/>
      <c r="N14" s="157"/>
      <c r="O14" s="157"/>
      <c r="P14" s="157"/>
      <c r="Q14" s="157"/>
      <c r="R14" s="157"/>
      <c r="S14" s="157"/>
      <c r="T14" s="157"/>
      <c r="U14" s="157"/>
      <c r="V14" s="157"/>
      <c r="W14" s="157"/>
      <c r="X14" s="157"/>
      <c r="Y14" s="157"/>
      <c r="Z14" s="157"/>
      <c r="AA14" s="157"/>
      <c r="AB14" s="157"/>
      <c r="AC14" s="157"/>
      <c r="AD14" s="157"/>
      <c r="AE14" s="157"/>
      <c r="AF14" s="157"/>
      <c r="AG14" s="157"/>
      <c r="AH14" s="157"/>
      <c r="AI14" s="157"/>
      <c r="AJ14" s="157"/>
      <c r="AK14" s="157"/>
      <c r="AL14" s="157"/>
      <c r="AM14" s="157"/>
      <c r="AN14" s="157"/>
      <c r="AO14" s="157"/>
      <c r="AP14" s="157"/>
      <c r="AQ14" s="157"/>
      <c r="AR14" s="157"/>
      <c r="AS14" s="157"/>
      <c r="AT14" s="157"/>
      <c r="AU14" s="157"/>
      <c r="AV14" s="157"/>
      <c r="AW14" s="157"/>
      <c r="AX14" s="157"/>
      <c r="AY14" s="157"/>
      <c r="AZ14" s="157"/>
      <c r="BA14" s="157"/>
      <c r="BB14" s="157"/>
      <c r="BC14" s="157"/>
      <c r="BD14" s="157"/>
      <c r="BE14" s="157"/>
      <c r="BF14" s="157"/>
      <c r="BG14" s="157"/>
      <c r="BH14" s="157"/>
      <c r="BI14" s="157"/>
      <c r="BJ14" s="157"/>
      <c r="BK14" s="157"/>
      <c r="BL14" s="157"/>
      <c r="BM14" s="157"/>
      <c r="BN14" s="157"/>
      <c r="BO14" s="157"/>
      <c r="BP14" s="157"/>
      <c r="BQ14" s="157"/>
      <c r="BR14" s="157"/>
      <c r="BS14" s="157"/>
      <c r="BT14" s="157"/>
      <c r="BU14" s="157"/>
      <c r="BV14" s="157"/>
      <c r="BW14" s="157"/>
      <c r="BX14" s="157"/>
      <c r="BY14" s="157"/>
      <c r="BZ14" s="157"/>
      <c r="CA14" s="157"/>
      <c r="CB14" s="157"/>
      <c r="CC14" s="157"/>
      <c r="CD14" s="158"/>
      <c r="CE14" s="150"/>
      <c r="CF14" s="150"/>
    </row>
    <row r="15" spans="1:84" ht="18.75" customHeight="1">
      <c r="A15" s="8"/>
      <c r="B15" s="8"/>
      <c r="C15" s="8"/>
      <c r="D15" s="150"/>
      <c r="E15" s="150"/>
      <c r="F15" s="358">
        <f>'PRO LABORE1'!L23</f>
        <v>3</v>
      </c>
      <c r="G15" s="193"/>
      <c r="H15" s="159"/>
      <c r="I15" s="159"/>
      <c r="J15" s="159"/>
      <c r="K15" s="159"/>
      <c r="L15" s="159"/>
      <c r="M15" s="159"/>
      <c r="N15" s="159"/>
      <c r="O15" s="159"/>
      <c r="P15" s="159"/>
      <c r="Q15" s="159"/>
      <c r="R15" s="159"/>
      <c r="S15" s="159"/>
      <c r="T15" s="159"/>
      <c r="U15" s="159"/>
      <c r="V15" s="159"/>
      <c r="W15" s="159"/>
      <c r="X15" s="159"/>
      <c r="Y15" s="159"/>
      <c r="Z15" s="159"/>
      <c r="AA15" s="159"/>
      <c r="AB15" s="159"/>
      <c r="AC15" s="159"/>
      <c r="AD15" s="159"/>
      <c r="AE15" s="159"/>
      <c r="AF15" s="159"/>
      <c r="AG15" s="159"/>
      <c r="AH15" s="159"/>
      <c r="AI15" s="159"/>
      <c r="AJ15" s="159"/>
      <c r="AK15" s="159"/>
      <c r="AL15" s="159"/>
      <c r="AM15" s="159"/>
      <c r="AN15" s="159"/>
      <c r="AO15" s="159"/>
      <c r="AP15" s="159"/>
      <c r="AQ15" s="159"/>
      <c r="AR15" s="159"/>
      <c r="AS15" s="159"/>
      <c r="AT15" s="159"/>
      <c r="AU15" s="159"/>
      <c r="AV15" s="159"/>
      <c r="AW15" s="159"/>
      <c r="AX15" s="159"/>
      <c r="AY15" s="159"/>
      <c r="AZ15" s="159"/>
      <c r="BA15" s="159"/>
      <c r="BB15" s="159"/>
      <c r="BC15" s="159"/>
      <c r="BD15" s="159"/>
      <c r="BE15" s="159"/>
      <c r="BF15" s="159"/>
      <c r="BG15" s="159"/>
      <c r="BH15" s="159"/>
      <c r="BI15" s="159"/>
      <c r="BJ15" s="159"/>
      <c r="BK15" s="159"/>
      <c r="BL15" s="159"/>
      <c r="BM15" s="159"/>
      <c r="BN15" s="159"/>
      <c r="BO15" s="159"/>
      <c r="BP15" s="159"/>
      <c r="BQ15" s="159"/>
      <c r="BR15" s="159"/>
      <c r="BS15" s="159"/>
      <c r="BT15" s="159"/>
      <c r="BU15" s="159"/>
      <c r="BV15" s="159"/>
      <c r="BW15" s="159"/>
      <c r="BX15" s="159"/>
      <c r="BY15" s="159"/>
      <c r="BZ15" s="159"/>
      <c r="CA15" s="159"/>
      <c r="CB15" s="159"/>
      <c r="CC15" s="159"/>
      <c r="CD15" s="159"/>
      <c r="CE15" s="150"/>
      <c r="CF15" s="150"/>
    </row>
    <row r="16" spans="1:84" ht="18.75" customHeight="1">
      <c r="A16" s="8"/>
      <c r="B16" s="8"/>
      <c r="C16" s="8"/>
      <c r="D16" s="150"/>
      <c r="E16" s="150"/>
      <c r="F16" s="367" t="str">
        <f>IF(F15=0,"DESCONTO IRRF (SIMPLIFICADO):",IF(F15=1,"DESCONTO IRRF (DEDUÇÕES LEGAIS):","DESCONTO IRRF"))</f>
        <v>DESCONTO IRRF</v>
      </c>
      <c r="G16" s="231"/>
      <c r="H16" s="231"/>
      <c r="I16" s="231"/>
      <c r="J16" s="231"/>
      <c r="K16" s="231"/>
      <c r="L16" s="231"/>
      <c r="M16" s="231"/>
      <c r="N16" s="231"/>
      <c r="O16" s="231"/>
      <c r="P16" s="231"/>
      <c r="Q16" s="231"/>
      <c r="R16" s="231"/>
      <c r="S16" s="231"/>
      <c r="T16" s="231"/>
      <c r="U16" s="231"/>
      <c r="V16" s="231"/>
      <c r="W16" s="231"/>
      <c r="X16" s="231"/>
      <c r="Y16" s="231"/>
      <c r="Z16" s="231"/>
      <c r="AA16" s="231"/>
      <c r="AB16" s="231"/>
      <c r="AC16" s="231"/>
      <c r="AD16" s="231"/>
      <c r="AE16" s="231"/>
      <c r="AF16" s="231"/>
      <c r="AG16" s="231"/>
      <c r="AH16" s="231"/>
      <c r="AI16" s="231"/>
      <c r="AJ16" s="231"/>
      <c r="AK16" s="231"/>
      <c r="AL16" s="231"/>
      <c r="AM16" s="231"/>
      <c r="AN16" s="231"/>
      <c r="AO16" s="231"/>
      <c r="AP16" s="231"/>
      <c r="AQ16" s="231"/>
      <c r="AR16" s="231"/>
      <c r="AS16" s="231"/>
      <c r="AT16" s="231"/>
      <c r="AU16" s="231"/>
      <c r="AV16" s="231"/>
      <c r="AW16" s="231"/>
      <c r="AX16" s="231"/>
      <c r="AY16" s="231"/>
      <c r="AZ16" s="231"/>
      <c r="BA16" s="231"/>
      <c r="BB16" s="231"/>
      <c r="BC16" s="231"/>
      <c r="BD16" s="231"/>
      <c r="BE16" s="231"/>
      <c r="BF16" s="231"/>
      <c r="BG16" s="231"/>
      <c r="BH16" s="231"/>
      <c r="BI16" s="231"/>
      <c r="BJ16" s="231"/>
      <c r="BK16" s="231"/>
      <c r="BL16" s="231"/>
      <c r="BM16" s="231"/>
      <c r="BN16" s="231"/>
      <c r="BO16" s="231"/>
      <c r="BP16" s="231"/>
      <c r="BQ16" s="231"/>
      <c r="BR16" s="231"/>
      <c r="BS16" s="231"/>
      <c r="BT16" s="231"/>
      <c r="BU16" s="231"/>
      <c r="BV16" s="231"/>
      <c r="BW16" s="231"/>
      <c r="BX16" s="231"/>
      <c r="BY16" s="231"/>
      <c r="BZ16" s="231"/>
      <c r="CA16" s="231"/>
      <c r="CB16" s="231"/>
      <c r="CC16" s="231"/>
      <c r="CD16" s="232"/>
      <c r="CE16" s="150"/>
      <c r="CF16" s="150"/>
    </row>
    <row r="17" spans="1:84" ht="18.75" customHeight="1">
      <c r="A17" s="8"/>
      <c r="B17" s="8"/>
      <c r="C17" s="8"/>
      <c r="D17" s="150"/>
      <c r="E17" s="150"/>
      <c r="F17" s="233"/>
      <c r="G17" s="234"/>
      <c r="H17" s="234"/>
      <c r="I17" s="234"/>
      <c r="J17" s="234"/>
      <c r="K17" s="234"/>
      <c r="L17" s="234"/>
      <c r="M17" s="234"/>
      <c r="N17" s="234"/>
      <c r="O17" s="234"/>
      <c r="P17" s="234"/>
      <c r="Q17" s="234"/>
      <c r="R17" s="234"/>
      <c r="S17" s="234"/>
      <c r="T17" s="234"/>
      <c r="U17" s="234"/>
      <c r="V17" s="234"/>
      <c r="W17" s="234"/>
      <c r="X17" s="234"/>
      <c r="Y17" s="234"/>
      <c r="Z17" s="234"/>
      <c r="AA17" s="234"/>
      <c r="AB17" s="234"/>
      <c r="AC17" s="234"/>
      <c r="AD17" s="234"/>
      <c r="AE17" s="234"/>
      <c r="AF17" s="234"/>
      <c r="AG17" s="234"/>
      <c r="AH17" s="234"/>
      <c r="AI17" s="234"/>
      <c r="AJ17" s="234"/>
      <c r="AK17" s="234"/>
      <c r="AL17" s="234"/>
      <c r="AM17" s="234"/>
      <c r="AN17" s="234"/>
      <c r="AO17" s="234"/>
      <c r="AP17" s="234"/>
      <c r="AQ17" s="234"/>
      <c r="AR17" s="234"/>
      <c r="AS17" s="234"/>
      <c r="AT17" s="234"/>
      <c r="AU17" s="234"/>
      <c r="AV17" s="234"/>
      <c r="AW17" s="234"/>
      <c r="AX17" s="234"/>
      <c r="AY17" s="234"/>
      <c r="AZ17" s="234"/>
      <c r="BA17" s="234"/>
      <c r="BB17" s="234"/>
      <c r="BC17" s="234"/>
      <c r="BD17" s="234"/>
      <c r="BE17" s="234"/>
      <c r="BF17" s="234"/>
      <c r="BG17" s="234"/>
      <c r="BH17" s="234"/>
      <c r="BI17" s="234"/>
      <c r="BJ17" s="234"/>
      <c r="BK17" s="234"/>
      <c r="BL17" s="234"/>
      <c r="BM17" s="234"/>
      <c r="BN17" s="234"/>
      <c r="BO17" s="234"/>
      <c r="BP17" s="234"/>
      <c r="BQ17" s="234"/>
      <c r="BR17" s="234"/>
      <c r="BS17" s="234"/>
      <c r="BT17" s="234"/>
      <c r="BU17" s="234"/>
      <c r="BV17" s="234"/>
      <c r="BW17" s="234"/>
      <c r="BX17" s="234"/>
      <c r="BY17" s="234"/>
      <c r="BZ17" s="234"/>
      <c r="CA17" s="234"/>
      <c r="CB17" s="234"/>
      <c r="CC17" s="234"/>
      <c r="CD17" s="235"/>
      <c r="CE17" s="150"/>
      <c r="CF17" s="150"/>
    </row>
    <row r="18" spans="1:84" ht="18.75" customHeight="1">
      <c r="A18" s="8"/>
      <c r="B18" s="8"/>
      <c r="C18" s="8"/>
      <c r="D18" s="150"/>
      <c r="E18" s="150"/>
      <c r="F18" s="368"/>
      <c r="G18" s="193"/>
      <c r="H18" s="193"/>
      <c r="I18" s="193"/>
      <c r="J18" s="193"/>
      <c r="K18" s="193"/>
      <c r="L18" s="193"/>
      <c r="M18" s="193"/>
      <c r="N18" s="193"/>
      <c r="O18" s="193"/>
      <c r="P18" s="193"/>
      <c r="Q18" s="193"/>
      <c r="R18" s="193"/>
      <c r="S18" s="193"/>
      <c r="T18" s="193"/>
      <c r="U18" s="193"/>
      <c r="V18" s="193"/>
      <c r="W18" s="193"/>
      <c r="X18" s="193"/>
      <c r="Y18" s="193"/>
      <c r="Z18" s="193"/>
      <c r="AA18" s="193"/>
      <c r="AB18" s="193"/>
      <c r="AC18" s="193"/>
      <c r="AD18" s="193"/>
      <c r="AE18" s="193"/>
      <c r="AF18" s="193"/>
      <c r="AG18" s="193"/>
      <c r="AH18" s="193"/>
      <c r="AI18" s="193"/>
      <c r="AJ18" s="193"/>
      <c r="AK18" s="193"/>
      <c r="AL18" s="193"/>
      <c r="AM18" s="193"/>
      <c r="AN18" s="193"/>
      <c r="AO18" s="193"/>
      <c r="AP18" s="193"/>
      <c r="AQ18" s="193"/>
      <c r="AR18" s="193"/>
      <c r="AS18" s="193"/>
      <c r="AT18" s="193"/>
      <c r="AU18" s="193"/>
      <c r="AV18" s="193"/>
      <c r="AW18" s="193"/>
      <c r="AX18" s="193"/>
      <c r="AY18" s="193"/>
      <c r="AZ18" s="193"/>
      <c r="BA18" s="193"/>
      <c r="BB18" s="193"/>
      <c r="BC18" s="193"/>
      <c r="BD18" s="193"/>
      <c r="BE18" s="193"/>
      <c r="BF18" s="193"/>
      <c r="BG18" s="193"/>
      <c r="BH18" s="193"/>
      <c r="BI18" s="193"/>
      <c r="BJ18" s="193"/>
      <c r="BK18" s="193"/>
      <c r="BL18" s="193"/>
      <c r="BM18" s="193"/>
      <c r="BN18" s="193"/>
      <c r="BO18" s="193"/>
      <c r="BP18" s="193"/>
      <c r="BQ18" s="193"/>
      <c r="BR18" s="193"/>
      <c r="BS18" s="193"/>
      <c r="BT18" s="193"/>
      <c r="BU18" s="193"/>
      <c r="BV18" s="193"/>
      <c r="BW18" s="193"/>
      <c r="BX18" s="193"/>
      <c r="BY18" s="193"/>
      <c r="BZ18" s="193"/>
      <c r="CA18" s="193"/>
      <c r="CB18" s="193"/>
      <c r="CC18" s="193"/>
      <c r="CD18" s="155"/>
      <c r="CE18" s="150"/>
      <c r="CF18" s="150"/>
    </row>
    <row r="19" spans="1:84" ht="18.75" customHeight="1">
      <c r="A19" s="18"/>
      <c r="B19" s="18"/>
      <c r="C19" s="18"/>
      <c r="D19" s="150"/>
      <c r="E19" s="150"/>
      <c r="F19" s="160"/>
      <c r="G19" s="355" t="s">
        <v>18</v>
      </c>
      <c r="H19" s="193"/>
      <c r="I19" s="193"/>
      <c r="J19" s="193"/>
      <c r="K19" s="193"/>
      <c r="L19" s="193"/>
      <c r="M19" s="193"/>
      <c r="N19" s="193"/>
      <c r="O19" s="193"/>
      <c r="P19" s="193"/>
      <c r="Q19" s="154"/>
      <c r="R19" s="154"/>
      <c r="S19" s="355" t="s">
        <v>19</v>
      </c>
      <c r="T19" s="193"/>
      <c r="U19" s="193"/>
      <c r="V19" s="193"/>
      <c r="W19" s="193"/>
      <c r="X19" s="193"/>
      <c r="Y19" s="193"/>
      <c r="Z19" s="193"/>
      <c r="AA19" s="193"/>
      <c r="AB19" s="193"/>
      <c r="AC19" s="193"/>
      <c r="AD19" s="154"/>
      <c r="AE19" s="154"/>
      <c r="AF19" s="355" t="s">
        <v>14</v>
      </c>
      <c r="AG19" s="193"/>
      <c r="AH19" s="193"/>
      <c r="AI19" s="193"/>
      <c r="AJ19" s="193"/>
      <c r="AK19" s="193"/>
      <c r="AL19" s="193"/>
      <c r="AM19" s="193"/>
      <c r="AN19" s="193"/>
      <c r="AO19" s="193"/>
      <c r="AP19" s="193"/>
      <c r="AQ19" s="154"/>
      <c r="AR19" s="154"/>
      <c r="AS19" s="355" t="s">
        <v>20</v>
      </c>
      <c r="AT19" s="193"/>
      <c r="AU19" s="193"/>
      <c r="AV19" s="193"/>
      <c r="AW19" s="193"/>
      <c r="AX19" s="193"/>
      <c r="AY19" s="193"/>
      <c r="AZ19" s="193"/>
      <c r="BA19" s="193"/>
      <c r="BB19" s="193"/>
      <c r="BC19" s="193"/>
      <c r="BD19" s="154"/>
      <c r="BE19" s="154"/>
      <c r="BF19" s="351"/>
      <c r="BG19" s="193"/>
      <c r="BH19" s="193"/>
      <c r="BI19" s="193"/>
      <c r="BJ19" s="193"/>
      <c r="BK19" s="193"/>
      <c r="BL19" s="193"/>
      <c r="BM19" s="193"/>
      <c r="BN19" s="193"/>
      <c r="BO19" s="193"/>
      <c r="BP19" s="193"/>
      <c r="BQ19" s="154"/>
      <c r="BR19" s="154"/>
      <c r="BS19" s="351"/>
      <c r="BT19" s="193"/>
      <c r="BU19" s="193"/>
      <c r="BV19" s="193"/>
      <c r="BW19" s="193"/>
      <c r="BX19" s="193"/>
      <c r="BY19" s="193"/>
      <c r="BZ19" s="193"/>
      <c r="CA19" s="193"/>
      <c r="CB19" s="193"/>
      <c r="CC19" s="193"/>
      <c r="CD19" s="155"/>
      <c r="CE19" s="150"/>
      <c r="CF19" s="150"/>
    </row>
    <row r="20" spans="1:84" ht="18.75" customHeight="1">
      <c r="A20" s="8"/>
      <c r="B20" s="8"/>
      <c r="C20" s="8"/>
      <c r="D20" s="150"/>
      <c r="E20" s="150"/>
      <c r="F20" s="160"/>
      <c r="G20" s="352">
        <f>F5</f>
        <v>0</v>
      </c>
      <c r="H20" s="193"/>
      <c r="I20" s="193"/>
      <c r="J20" s="193"/>
      <c r="K20" s="193"/>
      <c r="L20" s="193"/>
      <c r="M20" s="193"/>
      <c r="N20" s="193"/>
      <c r="O20" s="193"/>
      <c r="P20" s="193"/>
      <c r="Q20" s="365" t="s">
        <v>17</v>
      </c>
      <c r="R20" s="193"/>
      <c r="S20" s="357">
        <f>IF(F15=0,'TABELA INSS E IRRF'!K21,0)</f>
        <v>0</v>
      </c>
      <c r="T20" s="193"/>
      <c r="U20" s="193"/>
      <c r="V20" s="193"/>
      <c r="W20" s="193"/>
      <c r="X20" s="193"/>
      <c r="Y20" s="193"/>
      <c r="Z20" s="193"/>
      <c r="AA20" s="193"/>
      <c r="AB20" s="193"/>
      <c r="AC20" s="193"/>
      <c r="AD20" s="365" t="s">
        <v>17</v>
      </c>
      <c r="AE20" s="193"/>
      <c r="AF20" s="357">
        <f>Z13</f>
        <v>0</v>
      </c>
      <c r="AG20" s="193"/>
      <c r="AH20" s="193"/>
      <c r="AI20" s="193"/>
      <c r="AJ20" s="193"/>
      <c r="AK20" s="193"/>
      <c r="AL20" s="193"/>
      <c r="AM20" s="193"/>
      <c r="AN20" s="193"/>
      <c r="AO20" s="193"/>
      <c r="AP20" s="193"/>
      <c r="AQ20" s="365" t="s">
        <v>17</v>
      </c>
      <c r="AR20" s="193"/>
      <c r="AS20" s="357">
        <f>'PRO LABORE1'!J1</f>
        <v>0</v>
      </c>
      <c r="AT20" s="193"/>
      <c r="AU20" s="193"/>
      <c r="AV20" s="193"/>
      <c r="AW20" s="193"/>
      <c r="AX20" s="193"/>
      <c r="AY20" s="193"/>
      <c r="AZ20" s="193"/>
      <c r="BA20" s="193"/>
      <c r="BB20" s="193"/>
      <c r="BC20" s="193"/>
      <c r="BD20" s="365"/>
      <c r="BE20" s="193"/>
      <c r="BF20" s="360"/>
      <c r="BG20" s="193"/>
      <c r="BH20" s="193"/>
      <c r="BI20" s="193"/>
      <c r="BJ20" s="193"/>
      <c r="BK20" s="193"/>
      <c r="BL20" s="193"/>
      <c r="BM20" s="193"/>
      <c r="BN20" s="193"/>
      <c r="BO20" s="193"/>
      <c r="BP20" s="193"/>
      <c r="BQ20" s="365"/>
      <c r="BR20" s="193"/>
      <c r="BS20" s="360"/>
      <c r="BT20" s="193"/>
      <c r="BU20" s="193"/>
      <c r="BV20" s="193"/>
      <c r="BW20" s="193"/>
      <c r="BX20" s="193"/>
      <c r="BY20" s="193"/>
      <c r="BZ20" s="193"/>
      <c r="CA20" s="193"/>
      <c r="CB20" s="193"/>
      <c r="CC20" s="193"/>
      <c r="CD20" s="155"/>
      <c r="CE20" s="150"/>
      <c r="CF20" s="150"/>
    </row>
    <row r="21" spans="1:84" ht="18.75" customHeight="1">
      <c r="A21" s="8"/>
      <c r="B21" s="8"/>
      <c r="C21" s="8"/>
      <c r="D21" s="150"/>
      <c r="E21" s="150"/>
      <c r="F21" s="160"/>
      <c r="G21" s="154"/>
      <c r="H21" s="154"/>
      <c r="I21" s="154"/>
      <c r="J21" s="154"/>
      <c r="K21" s="154"/>
      <c r="L21" s="154"/>
      <c r="M21" s="154"/>
      <c r="N21" s="154"/>
      <c r="O21" s="154"/>
      <c r="P21" s="154"/>
      <c r="Q21" s="154"/>
      <c r="R21" s="154"/>
      <c r="S21" s="154"/>
      <c r="T21" s="154"/>
      <c r="U21" s="154"/>
      <c r="V21" s="154"/>
      <c r="W21" s="154"/>
      <c r="X21" s="154"/>
      <c r="Y21" s="154"/>
      <c r="Z21" s="154"/>
      <c r="AA21" s="154"/>
      <c r="AB21" s="154"/>
      <c r="AC21" s="154"/>
      <c r="AD21" s="154"/>
      <c r="AE21" s="154"/>
      <c r="AF21" s="154"/>
      <c r="AG21" s="154"/>
      <c r="AH21" s="154"/>
      <c r="AI21" s="154"/>
      <c r="AJ21" s="154"/>
      <c r="AK21" s="154"/>
      <c r="AL21" s="154"/>
      <c r="AM21" s="154"/>
      <c r="AN21" s="154"/>
      <c r="AO21" s="154"/>
      <c r="AP21" s="154"/>
      <c r="AQ21" s="154"/>
      <c r="AR21" s="154"/>
      <c r="AS21" s="154"/>
      <c r="AT21" s="154"/>
      <c r="AU21" s="154"/>
      <c r="AV21" s="154"/>
      <c r="AW21" s="154"/>
      <c r="AX21" s="154"/>
      <c r="AY21" s="154"/>
      <c r="AZ21" s="154"/>
      <c r="BA21" s="154"/>
      <c r="BB21" s="154"/>
      <c r="BC21" s="154"/>
      <c r="BD21" s="154"/>
      <c r="BE21" s="154"/>
      <c r="BF21" s="154"/>
      <c r="BG21" s="154"/>
      <c r="BH21" s="154"/>
      <c r="BI21" s="154"/>
      <c r="BJ21" s="154"/>
      <c r="BK21" s="154"/>
      <c r="BL21" s="154"/>
      <c r="BM21" s="154"/>
      <c r="BN21" s="154"/>
      <c r="BO21" s="154"/>
      <c r="BP21" s="154"/>
      <c r="BQ21" s="154"/>
      <c r="BR21" s="154"/>
      <c r="BS21" s="154"/>
      <c r="BT21" s="154"/>
      <c r="BU21" s="154"/>
      <c r="BV21" s="154"/>
      <c r="BW21" s="154"/>
      <c r="BX21" s="154"/>
      <c r="BY21" s="154"/>
      <c r="BZ21" s="154"/>
      <c r="CA21" s="154"/>
      <c r="CB21" s="154"/>
      <c r="CC21" s="154"/>
      <c r="CD21" s="155"/>
      <c r="CE21" s="150"/>
      <c r="CF21" s="150"/>
    </row>
    <row r="22" spans="1:84" ht="18.75" customHeight="1">
      <c r="A22" s="8"/>
      <c r="B22" s="8"/>
      <c r="C22" s="8"/>
      <c r="D22" s="150"/>
      <c r="E22" s="150"/>
      <c r="F22" s="160"/>
      <c r="G22" s="355" t="s">
        <v>23</v>
      </c>
      <c r="H22" s="193"/>
      <c r="I22" s="193"/>
      <c r="J22" s="193"/>
      <c r="K22" s="193"/>
      <c r="L22" s="193"/>
      <c r="M22" s="193"/>
      <c r="N22" s="193"/>
      <c r="O22" s="193"/>
      <c r="P22" s="193"/>
      <c r="Q22" s="154"/>
      <c r="R22" s="154"/>
      <c r="S22" s="373" t="s">
        <v>12</v>
      </c>
      <c r="T22" s="193"/>
      <c r="U22" s="193"/>
      <c r="V22" s="193"/>
      <c r="W22" s="193"/>
      <c r="X22" s="154"/>
      <c r="Y22" s="154"/>
      <c r="Z22" s="154"/>
      <c r="AA22" s="154"/>
      <c r="AB22" s="154"/>
      <c r="AC22" s="154"/>
      <c r="AD22" s="154"/>
      <c r="AE22" s="154"/>
      <c r="AF22" s="154"/>
      <c r="AG22" s="154"/>
      <c r="AH22" s="154"/>
      <c r="AI22" s="154"/>
      <c r="AJ22" s="154"/>
      <c r="AK22" s="154"/>
      <c r="AL22" s="154"/>
      <c r="AM22" s="154"/>
      <c r="AN22" s="154"/>
      <c r="AO22" s="154"/>
      <c r="AP22" s="154"/>
      <c r="AQ22" s="154"/>
      <c r="AR22" s="154"/>
      <c r="AS22" s="154"/>
      <c r="AT22" s="359" t="s">
        <v>24</v>
      </c>
      <c r="AU22" s="193"/>
      <c r="AV22" s="193"/>
      <c r="AW22" s="193"/>
      <c r="AX22" s="193"/>
      <c r="AY22" s="193"/>
      <c r="AZ22" s="193"/>
      <c r="BA22" s="193"/>
      <c r="BB22" s="193"/>
      <c r="BC22" s="193"/>
      <c r="BD22" s="193"/>
      <c r="BE22" s="154"/>
      <c r="BF22" s="154"/>
      <c r="BG22" s="362" t="s">
        <v>25</v>
      </c>
      <c r="BH22" s="363"/>
      <c r="BI22" s="363"/>
      <c r="BJ22" s="363"/>
      <c r="BK22" s="363"/>
      <c r="BL22" s="363"/>
      <c r="BM22" s="363"/>
      <c r="BN22" s="363"/>
      <c r="BO22" s="363"/>
      <c r="BP22" s="363"/>
      <c r="BQ22" s="363"/>
      <c r="BR22" s="363"/>
      <c r="BS22" s="363"/>
      <c r="BT22" s="363"/>
      <c r="BU22" s="363"/>
      <c r="BV22" s="363"/>
      <c r="BW22" s="363"/>
      <c r="BX22" s="363"/>
      <c r="BY22" s="363"/>
      <c r="BZ22" s="363"/>
      <c r="CA22" s="364"/>
      <c r="CB22" s="154"/>
      <c r="CC22" s="154"/>
      <c r="CD22" s="155"/>
      <c r="CE22" s="150"/>
      <c r="CF22" s="150"/>
    </row>
    <row r="23" spans="1:84" ht="18.75" customHeight="1">
      <c r="A23" s="8"/>
      <c r="B23" s="8"/>
      <c r="C23" s="8"/>
      <c r="D23" s="150"/>
      <c r="E23" s="150"/>
      <c r="F23" s="160"/>
      <c r="G23" s="352">
        <f>IF(F15=0,'PRO LABORE1'!E32,'PRO LABORE1'!E26)</f>
        <v>0</v>
      </c>
      <c r="H23" s="193"/>
      <c r="I23" s="193"/>
      <c r="J23" s="193"/>
      <c r="K23" s="193"/>
      <c r="L23" s="193"/>
      <c r="M23" s="193"/>
      <c r="N23" s="193"/>
      <c r="O23" s="193"/>
      <c r="P23" s="193"/>
      <c r="Q23" s="358" t="s">
        <v>86</v>
      </c>
      <c r="R23" s="193"/>
      <c r="S23" s="369">
        <f>IF('PRO LABORE'!F15=0,'PRO LABORE1'!H32,'PRO LABORE1'!H26)</f>
        <v>0</v>
      </c>
      <c r="T23" s="193"/>
      <c r="U23" s="193"/>
      <c r="V23" s="193"/>
      <c r="W23" s="193"/>
      <c r="X23" s="351" t="s">
        <v>16</v>
      </c>
      <c r="Y23" s="193"/>
      <c r="Z23" s="352">
        <f>G23*S23</f>
        <v>0</v>
      </c>
      <c r="AA23" s="193"/>
      <c r="AB23" s="193"/>
      <c r="AC23" s="193"/>
      <c r="AD23" s="193"/>
      <c r="AE23" s="193"/>
      <c r="AF23" s="193"/>
      <c r="AG23" s="193"/>
      <c r="AH23" s="193"/>
      <c r="AI23" s="193"/>
      <c r="AJ23" s="193"/>
      <c r="AK23" s="365" t="s">
        <v>17</v>
      </c>
      <c r="AL23" s="193"/>
      <c r="AM23" s="353">
        <f>IF(F15=0,'PRO LABORE1'!I32,'PRO LABORE1'!I26)</f>
        <v>0</v>
      </c>
      <c r="AN23" s="193"/>
      <c r="AO23" s="193"/>
      <c r="AP23" s="193"/>
      <c r="AQ23" s="193"/>
      <c r="AR23" s="351" t="s">
        <v>16</v>
      </c>
      <c r="AS23" s="193"/>
      <c r="AT23" s="377">
        <f>IF(F15=0,'PRO LABORE1'!J32,'PRO LABORE1'!J26)</f>
        <v>0</v>
      </c>
      <c r="AU23" s="193"/>
      <c r="AV23" s="193"/>
      <c r="AW23" s="193"/>
      <c r="AX23" s="193"/>
      <c r="AY23" s="193"/>
      <c r="AZ23" s="193"/>
      <c r="BA23" s="193"/>
      <c r="BB23" s="193"/>
      <c r="BC23" s="193"/>
      <c r="BD23" s="193"/>
      <c r="BE23" s="365" t="s">
        <v>17</v>
      </c>
      <c r="BF23" s="193"/>
      <c r="BG23" s="370">
        <v>978.62</v>
      </c>
      <c r="BH23" s="193"/>
      <c r="BI23" s="193"/>
      <c r="BJ23" s="193"/>
      <c r="BK23" s="161" t="s">
        <v>17</v>
      </c>
      <c r="BL23" s="161" t="s">
        <v>26</v>
      </c>
      <c r="BM23" s="161" t="s">
        <v>27</v>
      </c>
      <c r="BN23" s="161"/>
      <c r="BO23" s="161"/>
      <c r="BP23" s="161"/>
      <c r="BQ23" s="161"/>
      <c r="BR23" s="161"/>
      <c r="BS23" s="352">
        <f>G20</f>
        <v>0</v>
      </c>
      <c r="BT23" s="193"/>
      <c r="BU23" s="193"/>
      <c r="BV23" s="193"/>
      <c r="BW23" s="193"/>
      <c r="BX23" s="193"/>
      <c r="BY23" s="193"/>
      <c r="BZ23" s="193"/>
      <c r="CA23" s="161" t="s">
        <v>28</v>
      </c>
      <c r="CB23" s="154"/>
      <c r="CC23" s="154"/>
      <c r="CD23" s="155"/>
      <c r="CE23" s="150"/>
      <c r="CF23" s="150"/>
    </row>
    <row r="24" spans="1:84" ht="18.75" customHeight="1">
      <c r="A24" s="8"/>
      <c r="B24" s="8"/>
      <c r="C24" s="8"/>
      <c r="D24" s="150"/>
      <c r="E24" s="150"/>
      <c r="F24" s="160"/>
      <c r="G24" s="154"/>
      <c r="H24" s="154"/>
      <c r="I24" s="154"/>
      <c r="J24" s="154"/>
      <c r="K24" s="154"/>
      <c r="L24" s="154"/>
      <c r="M24" s="154"/>
      <c r="N24" s="154"/>
      <c r="O24" s="154"/>
      <c r="P24" s="154"/>
      <c r="Q24" s="154"/>
      <c r="R24" s="154"/>
      <c r="S24" s="154"/>
      <c r="T24" s="154"/>
      <c r="U24" s="154"/>
      <c r="V24" s="154"/>
      <c r="W24" s="154"/>
      <c r="X24" s="154"/>
      <c r="Y24" s="154"/>
      <c r="Z24" s="154"/>
      <c r="AA24" s="154"/>
      <c r="AB24" s="154"/>
      <c r="AC24" s="154"/>
      <c r="AD24" s="154"/>
      <c r="AE24" s="154"/>
      <c r="AF24" s="154"/>
      <c r="AG24" s="154"/>
      <c r="AH24" s="154"/>
      <c r="AI24" s="154"/>
      <c r="AJ24" s="154"/>
      <c r="AK24" s="154"/>
      <c r="AL24" s="154"/>
      <c r="AM24" s="154"/>
      <c r="AN24" s="154"/>
      <c r="AO24" s="154"/>
      <c r="AP24" s="154"/>
      <c r="AQ24" s="154"/>
      <c r="AR24" s="154"/>
      <c r="AS24" s="154"/>
      <c r="AT24" s="154"/>
      <c r="AU24" s="154"/>
      <c r="AV24" s="154"/>
      <c r="AW24" s="154"/>
      <c r="AX24" s="154"/>
      <c r="AY24" s="154"/>
      <c r="AZ24" s="154"/>
      <c r="BA24" s="154"/>
      <c r="BB24" s="154"/>
      <c r="BC24" s="154"/>
      <c r="BD24" s="154"/>
      <c r="BE24" s="154"/>
      <c r="BF24" s="154"/>
      <c r="BG24" s="370">
        <v>978.62</v>
      </c>
      <c r="BH24" s="193"/>
      <c r="BI24" s="193"/>
      <c r="BJ24" s="193"/>
      <c r="BK24" s="161" t="s">
        <v>17</v>
      </c>
      <c r="BL24" s="352">
        <f>0.133145*BS23</f>
        <v>0</v>
      </c>
      <c r="BM24" s="193"/>
      <c r="BN24" s="193"/>
      <c r="BO24" s="193"/>
      <c r="BP24" s="193"/>
      <c r="BQ24" s="193"/>
      <c r="BR24" s="193"/>
      <c r="BS24" s="193"/>
      <c r="BT24" s="161"/>
      <c r="BU24" s="161"/>
      <c r="BV24" s="161"/>
      <c r="BW24" s="161"/>
      <c r="BX24" s="161"/>
      <c r="BY24" s="161"/>
      <c r="BZ24" s="161"/>
      <c r="CA24" s="161"/>
      <c r="CB24" s="154"/>
      <c r="CC24" s="154"/>
      <c r="CD24" s="155"/>
      <c r="CE24" s="150"/>
      <c r="CF24" s="150"/>
    </row>
    <row r="25" spans="1:84" ht="18.75" customHeight="1">
      <c r="A25" s="8"/>
      <c r="B25" s="8"/>
      <c r="C25" s="8"/>
      <c r="D25" s="150"/>
      <c r="E25" s="150"/>
      <c r="F25" s="160"/>
      <c r="G25" s="154"/>
      <c r="H25" s="154"/>
      <c r="I25" s="154"/>
      <c r="J25" s="154"/>
      <c r="K25" s="154"/>
      <c r="L25" s="154"/>
      <c r="M25" s="154"/>
      <c r="N25" s="154"/>
      <c r="O25" s="154"/>
      <c r="P25" s="154"/>
      <c r="Q25" s="154"/>
      <c r="R25" s="154"/>
      <c r="S25" s="154"/>
      <c r="T25" s="154"/>
      <c r="U25" s="154"/>
      <c r="V25" s="154"/>
      <c r="W25" s="154"/>
      <c r="X25" s="154"/>
      <c r="Y25" s="154"/>
      <c r="Z25" s="154"/>
      <c r="AA25" s="154"/>
      <c r="AB25" s="154"/>
      <c r="AC25" s="154"/>
      <c r="AD25" s="154"/>
      <c r="AE25" s="154"/>
      <c r="AF25" s="154"/>
      <c r="AG25" s="154"/>
      <c r="AH25" s="154"/>
      <c r="AI25" s="154"/>
      <c r="AJ25" s="154"/>
      <c r="AK25" s="154"/>
      <c r="AL25" s="154"/>
      <c r="AM25" s="154"/>
      <c r="AN25" s="154"/>
      <c r="AO25" s="154"/>
      <c r="AP25" s="154"/>
      <c r="AQ25" s="154"/>
      <c r="AR25" s="154"/>
      <c r="AS25" s="154"/>
      <c r="AT25" s="154"/>
      <c r="AU25" s="154"/>
      <c r="AV25" s="154"/>
      <c r="AW25" s="154"/>
      <c r="AX25" s="154"/>
      <c r="AY25" s="154"/>
      <c r="AZ25" s="154"/>
      <c r="BA25" s="154"/>
      <c r="BB25" s="154"/>
      <c r="BC25" s="154"/>
      <c r="BD25" s="154"/>
      <c r="BE25" s="154"/>
      <c r="BF25" s="154"/>
      <c r="BG25" s="352">
        <f>MAX(0,BG24-BL24)</f>
        <v>978.62</v>
      </c>
      <c r="BH25" s="193"/>
      <c r="BI25" s="193"/>
      <c r="BJ25" s="193"/>
      <c r="BK25" s="193"/>
      <c r="BL25" s="193"/>
      <c r="BM25" s="193"/>
      <c r="BN25" s="193"/>
      <c r="BO25" s="161"/>
      <c r="BP25" s="161"/>
      <c r="BQ25" s="161"/>
      <c r="BR25" s="161"/>
      <c r="BS25" s="161"/>
      <c r="BT25" s="161"/>
      <c r="BU25" s="161"/>
      <c r="BV25" s="161"/>
      <c r="BW25" s="161"/>
      <c r="BX25" s="161"/>
      <c r="BY25" s="161"/>
      <c r="BZ25" s="161"/>
      <c r="CA25" s="161"/>
      <c r="CB25" s="154"/>
      <c r="CC25" s="154"/>
      <c r="CD25" s="155"/>
      <c r="CE25" s="150"/>
      <c r="CF25" s="150"/>
    </row>
    <row r="26" spans="1:84" ht="18.75" customHeight="1">
      <c r="A26" s="8"/>
      <c r="B26" s="8"/>
      <c r="C26" s="8"/>
      <c r="D26" s="150"/>
      <c r="E26" s="150"/>
      <c r="F26" s="160"/>
      <c r="G26" s="154"/>
      <c r="H26" s="154"/>
      <c r="I26" s="154"/>
      <c r="J26" s="154"/>
      <c r="K26" s="154"/>
      <c r="L26" s="154"/>
      <c r="M26" s="154"/>
      <c r="N26" s="154"/>
      <c r="O26" s="154"/>
      <c r="P26" s="154"/>
      <c r="Q26" s="154"/>
      <c r="R26" s="154"/>
      <c r="S26" s="154"/>
      <c r="T26" s="154"/>
      <c r="U26" s="154"/>
      <c r="V26" s="154"/>
      <c r="W26" s="154"/>
      <c r="X26" s="154"/>
      <c r="Y26" s="154"/>
      <c r="Z26" s="154"/>
      <c r="AA26" s="154"/>
      <c r="AB26" s="154"/>
      <c r="AC26" s="154"/>
      <c r="AD26" s="154"/>
      <c r="AE26" s="154"/>
      <c r="AF26" s="154"/>
      <c r="AG26" s="154"/>
      <c r="AH26" s="154"/>
      <c r="AI26" s="154"/>
      <c r="AJ26" s="154"/>
      <c r="AK26" s="154"/>
      <c r="AL26" s="154"/>
      <c r="AM26" s="154"/>
      <c r="AN26" s="154"/>
      <c r="AO26" s="154"/>
      <c r="AP26" s="154"/>
      <c r="AQ26" s="154"/>
      <c r="AR26" s="154"/>
      <c r="AS26" s="154"/>
      <c r="AT26" s="154"/>
      <c r="AU26" s="154"/>
      <c r="AV26" s="154"/>
      <c r="AW26" s="154"/>
      <c r="AX26" s="154"/>
      <c r="AY26" s="154"/>
      <c r="AZ26" s="154"/>
      <c r="BA26" s="154"/>
      <c r="BB26" s="154"/>
      <c r="BC26" s="154"/>
      <c r="BD26" s="154"/>
      <c r="BE26" s="154"/>
      <c r="BF26" s="154"/>
      <c r="BG26" s="154"/>
      <c r="BH26" s="154"/>
      <c r="BI26" s="154"/>
      <c r="BJ26" s="154"/>
      <c r="BK26" s="154"/>
      <c r="BL26" s="154"/>
      <c r="BM26" s="154"/>
      <c r="BN26" s="154"/>
      <c r="BO26" s="154"/>
      <c r="BP26" s="154"/>
      <c r="BQ26" s="154"/>
      <c r="BR26" s="154"/>
      <c r="BS26" s="154"/>
      <c r="BT26" s="154"/>
      <c r="BU26" s="154"/>
      <c r="BV26" s="154"/>
      <c r="BW26" s="154"/>
      <c r="BX26" s="154"/>
      <c r="BY26" s="154"/>
      <c r="BZ26" s="154"/>
      <c r="CA26" s="154"/>
      <c r="CB26" s="154"/>
      <c r="CC26" s="154"/>
      <c r="CD26" s="155"/>
      <c r="CE26" s="150"/>
      <c r="CF26" s="150"/>
    </row>
    <row r="27" spans="1:84" ht="18.75" customHeight="1">
      <c r="A27" s="8"/>
      <c r="B27" s="8"/>
      <c r="C27" s="8"/>
      <c r="D27" s="150"/>
      <c r="E27" s="150"/>
      <c r="F27" s="160"/>
      <c r="G27" s="154"/>
      <c r="H27" s="154"/>
      <c r="I27" s="154"/>
      <c r="J27" s="154"/>
      <c r="K27" s="154"/>
      <c r="L27" s="154"/>
      <c r="M27" s="154"/>
      <c r="N27" s="154"/>
      <c r="O27" s="154"/>
      <c r="P27" s="154"/>
      <c r="Q27" s="154"/>
      <c r="R27" s="154"/>
      <c r="S27" s="154"/>
      <c r="T27" s="154"/>
      <c r="U27" s="154"/>
      <c r="V27" s="154"/>
      <c r="W27" s="154"/>
      <c r="X27" s="154"/>
      <c r="Y27" s="154"/>
      <c r="Z27" s="154"/>
      <c r="AA27" s="154"/>
      <c r="AB27" s="154"/>
      <c r="AC27" s="154"/>
      <c r="AD27" s="154"/>
      <c r="AE27" s="154"/>
      <c r="AF27" s="154"/>
      <c r="AG27" s="154"/>
      <c r="AH27" s="154"/>
      <c r="AI27" s="154"/>
      <c r="AJ27" s="154"/>
      <c r="AK27" s="154"/>
      <c r="AL27" s="154"/>
      <c r="AM27" s="154"/>
      <c r="AN27" s="154"/>
      <c r="AO27" s="154"/>
      <c r="AP27" s="154"/>
      <c r="AQ27" s="154"/>
      <c r="AR27" s="154"/>
      <c r="AS27" s="154"/>
      <c r="AT27" s="355" t="s">
        <v>24</v>
      </c>
      <c r="AU27" s="193"/>
      <c r="AV27" s="193"/>
      <c r="AW27" s="193"/>
      <c r="AX27" s="193"/>
      <c r="AY27" s="193"/>
      <c r="AZ27" s="193"/>
      <c r="BA27" s="193"/>
      <c r="BB27" s="193"/>
      <c r="BC27" s="193"/>
      <c r="BD27" s="193"/>
      <c r="BE27" s="154"/>
      <c r="BF27" s="154"/>
      <c r="BG27" s="355" t="s">
        <v>25</v>
      </c>
      <c r="BH27" s="193"/>
      <c r="BI27" s="193"/>
      <c r="BJ27" s="193"/>
      <c r="BK27" s="193"/>
      <c r="BL27" s="193"/>
      <c r="BM27" s="193"/>
      <c r="BN27" s="193"/>
      <c r="BO27" s="193"/>
      <c r="BP27" s="193"/>
      <c r="BQ27" s="193"/>
      <c r="BR27" s="154"/>
      <c r="BS27" s="154"/>
      <c r="BT27" s="371" t="s">
        <v>87</v>
      </c>
      <c r="BU27" s="193"/>
      <c r="BV27" s="193"/>
      <c r="BW27" s="193"/>
      <c r="BX27" s="193"/>
      <c r="BY27" s="193"/>
      <c r="BZ27" s="193"/>
      <c r="CA27" s="193"/>
      <c r="CB27" s="193"/>
      <c r="CC27" s="193"/>
      <c r="CD27" s="155"/>
      <c r="CE27" s="150"/>
      <c r="CF27" s="150"/>
    </row>
    <row r="28" spans="1:84" ht="18.75" customHeight="1">
      <c r="A28" s="8"/>
      <c r="B28" s="8"/>
      <c r="C28" s="8"/>
      <c r="D28" s="150"/>
      <c r="E28" s="150"/>
      <c r="F28" s="160"/>
      <c r="G28" s="154"/>
      <c r="H28" s="154"/>
      <c r="I28" s="154"/>
      <c r="J28" s="154"/>
      <c r="K28" s="154"/>
      <c r="L28" s="154"/>
      <c r="M28" s="154"/>
      <c r="N28" s="154"/>
      <c r="O28" s="154"/>
      <c r="P28" s="154"/>
      <c r="Q28" s="154"/>
      <c r="R28" s="154"/>
      <c r="S28" s="154"/>
      <c r="T28" s="154"/>
      <c r="U28" s="154"/>
      <c r="V28" s="154"/>
      <c r="W28" s="154"/>
      <c r="X28" s="154"/>
      <c r="Y28" s="154"/>
      <c r="Z28" s="154"/>
      <c r="AA28" s="154"/>
      <c r="AB28" s="154"/>
      <c r="AC28" s="154"/>
      <c r="AD28" s="154"/>
      <c r="AE28" s="154"/>
      <c r="AF28" s="154"/>
      <c r="AG28" s="154"/>
      <c r="AH28" s="154"/>
      <c r="AI28" s="154"/>
      <c r="AJ28" s="154"/>
      <c r="AK28" s="154"/>
      <c r="AL28" s="154"/>
      <c r="AM28" s="154"/>
      <c r="AN28" s="154"/>
      <c r="AO28" s="154"/>
      <c r="AP28" s="154"/>
      <c r="AQ28" s="154"/>
      <c r="AR28" s="154"/>
      <c r="AS28" s="154"/>
      <c r="AT28" s="352">
        <f>AT23</f>
        <v>0</v>
      </c>
      <c r="AU28" s="193"/>
      <c r="AV28" s="193"/>
      <c r="AW28" s="193"/>
      <c r="AX28" s="193"/>
      <c r="AY28" s="193"/>
      <c r="AZ28" s="193"/>
      <c r="BA28" s="193"/>
      <c r="BB28" s="193"/>
      <c r="BC28" s="193"/>
      <c r="BD28" s="193"/>
      <c r="BE28" s="365" t="s">
        <v>17</v>
      </c>
      <c r="BF28" s="193"/>
      <c r="BG28" s="357">
        <f>BG25</f>
        <v>978.62</v>
      </c>
      <c r="BH28" s="193"/>
      <c r="BI28" s="193"/>
      <c r="BJ28" s="193"/>
      <c r="BK28" s="193"/>
      <c r="BL28" s="193"/>
      <c r="BM28" s="193"/>
      <c r="BN28" s="193"/>
      <c r="BO28" s="193"/>
      <c r="BP28" s="193"/>
      <c r="BQ28" s="193"/>
      <c r="BR28" s="351" t="s">
        <v>16</v>
      </c>
      <c r="BS28" s="193"/>
      <c r="BT28" s="361">
        <f>MAX(0,AT28-BG28)</f>
        <v>0</v>
      </c>
      <c r="BU28" s="193"/>
      <c r="BV28" s="193"/>
      <c r="BW28" s="193"/>
      <c r="BX28" s="193"/>
      <c r="BY28" s="193"/>
      <c r="BZ28" s="193"/>
      <c r="CA28" s="193"/>
      <c r="CB28" s="193"/>
      <c r="CC28" s="193"/>
      <c r="CD28" s="162"/>
      <c r="CE28" s="150"/>
      <c r="CF28" s="150"/>
    </row>
    <row r="29" spans="1:84" ht="18.75" customHeight="1">
      <c r="A29" s="8"/>
      <c r="B29" s="8"/>
      <c r="C29" s="8"/>
      <c r="D29" s="150"/>
      <c r="E29" s="150"/>
      <c r="F29" s="160"/>
      <c r="G29" s="154"/>
      <c r="H29" s="154"/>
      <c r="I29" s="154"/>
      <c r="J29" s="154"/>
      <c r="K29" s="154"/>
      <c r="L29" s="154"/>
      <c r="M29" s="154"/>
      <c r="N29" s="154"/>
      <c r="O29" s="154"/>
      <c r="P29" s="154"/>
      <c r="Q29" s="154"/>
      <c r="R29" s="154"/>
      <c r="S29" s="154"/>
      <c r="T29" s="154"/>
      <c r="U29" s="154"/>
      <c r="V29" s="154"/>
      <c r="W29" s="154"/>
      <c r="X29" s="154"/>
      <c r="Y29" s="154"/>
      <c r="Z29" s="154"/>
      <c r="AA29" s="154"/>
      <c r="AB29" s="154"/>
      <c r="AC29" s="154"/>
      <c r="AD29" s="154"/>
      <c r="AE29" s="154"/>
      <c r="AF29" s="154"/>
      <c r="AG29" s="154"/>
      <c r="AH29" s="154"/>
      <c r="AI29" s="154"/>
      <c r="AJ29" s="154"/>
      <c r="AK29" s="154"/>
      <c r="AL29" s="154"/>
      <c r="AM29" s="154"/>
      <c r="AN29" s="154"/>
      <c r="AO29" s="154"/>
      <c r="AP29" s="154"/>
      <c r="AQ29" s="154"/>
      <c r="AR29" s="154"/>
      <c r="AS29" s="154"/>
      <c r="AT29" s="154"/>
      <c r="AU29" s="154"/>
      <c r="AV29" s="154"/>
      <c r="AW29" s="154"/>
      <c r="AX29" s="154"/>
      <c r="AY29" s="154"/>
      <c r="AZ29" s="154"/>
      <c r="BA29" s="154"/>
      <c r="BB29" s="154"/>
      <c r="BC29" s="154"/>
      <c r="BD29" s="154"/>
      <c r="BE29" s="154"/>
      <c r="BF29" s="154"/>
      <c r="BG29" s="351" t="s">
        <v>88</v>
      </c>
      <c r="BH29" s="193"/>
      <c r="BI29" s="193"/>
      <c r="BJ29" s="193"/>
      <c r="BK29" s="193"/>
      <c r="BL29" s="193"/>
      <c r="BM29" s="193"/>
      <c r="BN29" s="193"/>
      <c r="BO29" s="193"/>
      <c r="BP29" s="193"/>
      <c r="BQ29" s="193"/>
      <c r="BR29" s="154"/>
      <c r="BS29" s="154"/>
      <c r="BT29" s="360">
        <v>0</v>
      </c>
      <c r="BU29" s="193"/>
      <c r="BV29" s="193"/>
      <c r="BW29" s="193"/>
      <c r="BX29" s="193"/>
      <c r="BY29" s="193"/>
      <c r="BZ29" s="193"/>
      <c r="CA29" s="193"/>
      <c r="CB29" s="193"/>
      <c r="CC29" s="193"/>
      <c r="CD29" s="162"/>
      <c r="CE29" s="150"/>
      <c r="CF29" s="150"/>
    </row>
    <row r="30" spans="1:84" ht="18.75" customHeight="1">
      <c r="A30" s="8"/>
      <c r="B30" s="8"/>
      <c r="C30" s="8"/>
      <c r="D30" s="150"/>
      <c r="E30" s="150"/>
      <c r="F30" s="156"/>
      <c r="G30" s="157"/>
      <c r="H30" s="157"/>
      <c r="I30" s="157"/>
      <c r="J30" s="157"/>
      <c r="K30" s="157"/>
      <c r="L30" s="157"/>
      <c r="M30" s="157"/>
      <c r="N30" s="157"/>
      <c r="O30" s="157"/>
      <c r="P30" s="157"/>
      <c r="Q30" s="157"/>
      <c r="R30" s="157"/>
      <c r="S30" s="157"/>
      <c r="T30" s="157"/>
      <c r="U30" s="157"/>
      <c r="V30" s="157"/>
      <c r="W30" s="157"/>
      <c r="X30" s="157"/>
      <c r="Y30" s="157"/>
      <c r="Z30" s="157"/>
      <c r="AA30" s="157"/>
      <c r="AB30" s="157"/>
      <c r="AC30" s="157"/>
      <c r="AD30" s="157"/>
      <c r="AE30" s="157"/>
      <c r="AF30" s="157"/>
      <c r="AG30" s="157"/>
      <c r="AH30" s="157"/>
      <c r="AI30" s="157"/>
      <c r="AJ30" s="157"/>
      <c r="AK30" s="157"/>
      <c r="AL30" s="157"/>
      <c r="AM30" s="157"/>
      <c r="AN30" s="157"/>
      <c r="AO30" s="157"/>
      <c r="AP30" s="157"/>
      <c r="AQ30" s="157"/>
      <c r="AR30" s="157"/>
      <c r="AS30" s="157"/>
      <c r="AT30" s="157"/>
      <c r="AU30" s="157"/>
      <c r="AV30" s="157"/>
      <c r="AW30" s="157"/>
      <c r="AX30" s="157"/>
      <c r="AY30" s="157"/>
      <c r="AZ30" s="157"/>
      <c r="BA30" s="157"/>
      <c r="BB30" s="157"/>
      <c r="BC30" s="157"/>
      <c r="BD30" s="157"/>
      <c r="BE30" s="157"/>
      <c r="BF30" s="157"/>
      <c r="BG30" s="157"/>
      <c r="BH30" s="157"/>
      <c r="BI30" s="157"/>
      <c r="BJ30" s="157"/>
      <c r="BK30" s="157"/>
      <c r="BL30" s="157"/>
      <c r="BM30" s="157"/>
      <c r="BN30" s="157"/>
      <c r="BO30" s="157"/>
      <c r="BP30" s="157"/>
      <c r="BQ30" s="157"/>
      <c r="BR30" s="157"/>
      <c r="BS30" s="157"/>
      <c r="BT30" s="157"/>
      <c r="BU30" s="157"/>
      <c r="BV30" s="157"/>
      <c r="BW30" s="157"/>
      <c r="BX30" s="157"/>
      <c r="BY30" s="157"/>
      <c r="BZ30" s="157"/>
      <c r="CA30" s="157"/>
      <c r="CB30" s="157"/>
      <c r="CC30" s="157"/>
      <c r="CD30" s="158"/>
      <c r="CE30" s="150"/>
      <c r="CF30" s="150"/>
    </row>
    <row r="31" spans="1:84" ht="18.75" customHeight="1">
      <c r="A31" s="8"/>
      <c r="B31" s="8"/>
      <c r="C31" s="8"/>
      <c r="D31" s="150"/>
      <c r="E31" s="150"/>
      <c r="F31" s="150"/>
      <c r="G31" s="150"/>
      <c r="H31" s="150"/>
      <c r="I31" s="150"/>
      <c r="J31" s="150"/>
      <c r="K31" s="150"/>
      <c r="L31" s="150"/>
      <c r="M31" s="150"/>
      <c r="N31" s="150"/>
      <c r="O31" s="150"/>
      <c r="P31" s="150"/>
      <c r="Q31" s="150"/>
      <c r="R31" s="150"/>
      <c r="S31" s="150"/>
      <c r="T31" s="150"/>
      <c r="U31" s="150"/>
      <c r="V31" s="150"/>
      <c r="W31" s="150"/>
      <c r="X31" s="150"/>
      <c r="Y31" s="150"/>
      <c r="Z31" s="150"/>
      <c r="AA31" s="150"/>
      <c r="AB31" s="150"/>
      <c r="AC31" s="150"/>
      <c r="AD31" s="150"/>
      <c r="AE31" s="150"/>
      <c r="AF31" s="150"/>
      <c r="AG31" s="150"/>
      <c r="AH31" s="150"/>
      <c r="AI31" s="150"/>
      <c r="AJ31" s="150"/>
      <c r="AK31" s="150"/>
      <c r="AL31" s="150"/>
      <c r="AM31" s="150"/>
      <c r="AN31" s="150"/>
      <c r="AO31" s="150"/>
      <c r="AP31" s="150"/>
      <c r="AQ31" s="150"/>
      <c r="AR31" s="150"/>
      <c r="AS31" s="150"/>
      <c r="AT31" s="150"/>
      <c r="AU31" s="150"/>
      <c r="AV31" s="150"/>
      <c r="AW31" s="150"/>
      <c r="AX31" s="150"/>
      <c r="AY31" s="150"/>
      <c r="AZ31" s="150"/>
      <c r="BA31" s="150"/>
      <c r="BB31" s="150"/>
      <c r="BC31" s="150"/>
      <c r="BD31" s="150"/>
      <c r="BE31" s="150"/>
      <c r="BF31" s="150"/>
      <c r="BG31" s="150"/>
      <c r="BH31" s="150"/>
      <c r="BI31" s="150"/>
      <c r="BJ31" s="150"/>
      <c r="BK31" s="150"/>
      <c r="BL31" s="150"/>
      <c r="BM31" s="150"/>
      <c r="BN31" s="150"/>
      <c r="BO31" s="150"/>
      <c r="BP31" s="150"/>
      <c r="BQ31" s="150"/>
      <c r="BR31" s="150"/>
      <c r="BS31" s="150"/>
      <c r="BT31" s="150"/>
      <c r="BU31" s="150"/>
      <c r="BV31" s="150"/>
      <c r="BW31" s="150"/>
      <c r="BX31" s="150"/>
      <c r="BY31" s="150"/>
      <c r="BZ31" s="150"/>
      <c r="CA31" s="150"/>
      <c r="CB31" s="150"/>
      <c r="CC31" s="150"/>
      <c r="CD31" s="150"/>
      <c r="CE31" s="150"/>
      <c r="CF31" s="150"/>
    </row>
    <row r="32" spans="1:84" ht="18.75" customHeight="1">
      <c r="A32" s="8"/>
      <c r="B32" s="8"/>
      <c r="C32" s="8"/>
      <c r="D32" s="150"/>
      <c r="E32" s="150"/>
      <c r="F32" s="150"/>
      <c r="G32" s="150"/>
      <c r="H32" s="150"/>
      <c r="I32" s="150"/>
      <c r="J32" s="150"/>
      <c r="K32" s="150"/>
      <c r="L32" s="150"/>
      <c r="M32" s="150"/>
      <c r="N32" s="150"/>
      <c r="O32" s="150"/>
      <c r="P32" s="150"/>
      <c r="Q32" s="150"/>
      <c r="R32" s="150"/>
      <c r="S32" s="150"/>
      <c r="T32" s="150"/>
      <c r="U32" s="150"/>
      <c r="V32" s="150"/>
      <c r="W32" s="150"/>
      <c r="X32" s="150"/>
      <c r="Y32" s="150"/>
      <c r="Z32" s="150"/>
      <c r="AA32" s="150"/>
      <c r="AB32" s="150"/>
      <c r="AC32" s="150"/>
      <c r="AD32" s="150"/>
      <c r="AE32" s="150"/>
      <c r="AF32" s="150"/>
      <c r="AG32" s="150"/>
      <c r="AH32" s="150"/>
      <c r="AI32" s="150"/>
      <c r="AJ32" s="150"/>
      <c r="AK32" s="150"/>
      <c r="AL32" s="150"/>
      <c r="AM32" s="150"/>
      <c r="AN32" s="150"/>
      <c r="AO32" s="150"/>
      <c r="AP32" s="150"/>
      <c r="AQ32" s="150"/>
      <c r="AR32" s="150"/>
      <c r="AS32" s="150"/>
      <c r="AT32" s="150"/>
      <c r="AU32" s="150"/>
      <c r="AV32" s="150"/>
      <c r="AW32" s="150"/>
      <c r="AX32" s="150"/>
      <c r="AY32" s="150"/>
      <c r="AZ32" s="150"/>
      <c r="BA32" s="150"/>
      <c r="BB32" s="150"/>
      <c r="BC32" s="150"/>
      <c r="BD32" s="150"/>
      <c r="BE32" s="150"/>
      <c r="BF32" s="150"/>
      <c r="BG32" s="150"/>
      <c r="BH32" s="150"/>
      <c r="BI32" s="150"/>
      <c r="BJ32" s="150"/>
      <c r="BK32" s="150"/>
      <c r="BL32" s="150"/>
      <c r="BM32" s="150"/>
      <c r="BN32" s="150"/>
      <c r="BO32" s="150"/>
      <c r="BP32" s="150"/>
      <c r="BQ32" s="150"/>
      <c r="BR32" s="150"/>
      <c r="BS32" s="150"/>
      <c r="BT32" s="150"/>
      <c r="BU32" s="150"/>
      <c r="BV32" s="150"/>
      <c r="BW32" s="150"/>
      <c r="BX32" s="150"/>
      <c r="BY32" s="150"/>
      <c r="BZ32" s="150"/>
      <c r="CA32" s="150"/>
      <c r="CB32" s="150"/>
      <c r="CC32" s="150"/>
      <c r="CD32" s="150"/>
      <c r="CE32" s="150"/>
      <c r="CF32" s="150"/>
    </row>
  </sheetData>
  <mergeCells count="76">
    <mergeCell ref="B1:B3"/>
    <mergeCell ref="AS19:BC19"/>
    <mergeCell ref="A8:C9"/>
    <mergeCell ref="BG25:BN25"/>
    <mergeCell ref="BD20:BE20"/>
    <mergeCell ref="S20:AC20"/>
    <mergeCell ref="A4:C5"/>
    <mergeCell ref="BF20:BP20"/>
    <mergeCell ref="AF19:AP19"/>
    <mergeCell ref="S22:W22"/>
    <mergeCell ref="AK23:AL23"/>
    <mergeCell ref="A6:C7"/>
    <mergeCell ref="S13:W13"/>
    <mergeCell ref="AR13:AS13"/>
    <mergeCell ref="AA5:AQ5"/>
    <mergeCell ref="B12:B13"/>
    <mergeCell ref="BS19:CC19"/>
    <mergeCell ref="Z12:AJ12"/>
    <mergeCell ref="AA4:AQ4"/>
    <mergeCell ref="BG23:BJ23"/>
    <mergeCell ref="G23:P23"/>
    <mergeCell ref="S19:AC19"/>
    <mergeCell ref="F9:CD10"/>
    <mergeCell ref="AA7:AQ7"/>
    <mergeCell ref="AF20:AP20"/>
    <mergeCell ref="Z23:AJ23"/>
    <mergeCell ref="BE23:BF23"/>
    <mergeCell ref="Z13:AJ13"/>
    <mergeCell ref="G13:P13"/>
    <mergeCell ref="G19:P19"/>
    <mergeCell ref="F5:V5"/>
    <mergeCell ref="AT23:BD23"/>
    <mergeCell ref="BG29:BQ29"/>
    <mergeCell ref="S23:W23"/>
    <mergeCell ref="AA6:AQ6"/>
    <mergeCell ref="BR28:BS28"/>
    <mergeCell ref="BL24:BS24"/>
    <mergeCell ref="BS20:CC20"/>
    <mergeCell ref="BG24:BJ24"/>
    <mergeCell ref="BG27:BQ27"/>
    <mergeCell ref="BT27:CC27"/>
    <mergeCell ref="BE28:BF28"/>
    <mergeCell ref="F7:V7"/>
    <mergeCell ref="Q20:R20"/>
    <mergeCell ref="Q23:R23"/>
    <mergeCell ref="G12:P12"/>
    <mergeCell ref="BQ20:BR20"/>
    <mergeCell ref="S12:W12"/>
    <mergeCell ref="BG28:BQ28"/>
    <mergeCell ref="Q13:R13"/>
    <mergeCell ref="AT22:BD22"/>
    <mergeCell ref="BT29:CC29"/>
    <mergeCell ref="BT28:CC28"/>
    <mergeCell ref="BG22:CA22"/>
    <mergeCell ref="BS23:BZ23"/>
    <mergeCell ref="AK13:AL13"/>
    <mergeCell ref="BF19:BP19"/>
    <mergeCell ref="X13:Y13"/>
    <mergeCell ref="AM13:AQ13"/>
    <mergeCell ref="F16:CD17"/>
    <mergeCell ref="AQ20:AR20"/>
    <mergeCell ref="AD20:AE20"/>
    <mergeCell ref="F18:CC18"/>
    <mergeCell ref="AS20:BC20"/>
    <mergeCell ref="F4:V4"/>
    <mergeCell ref="AT13:BD13"/>
    <mergeCell ref="X23:Y23"/>
    <mergeCell ref="AT28:BD28"/>
    <mergeCell ref="AM23:AQ23"/>
    <mergeCell ref="F6:V6"/>
    <mergeCell ref="AR23:AS23"/>
    <mergeCell ref="G22:P22"/>
    <mergeCell ref="AT27:BD27"/>
    <mergeCell ref="AT12:BD12"/>
    <mergeCell ref="F15:G15"/>
    <mergeCell ref="G20:P20"/>
  </mergeCells>
  <conditionalFormatting sqref="AD19:CC20">
    <cfRule type="expression" priority="1">
      <formula>$F$15=0</formula>
    </cfRule>
  </conditionalFormatting>
  <conditionalFormatting sqref="AT27 BG27">
    <cfRule type="expression" priority="12">
      <formula>$BG$25&lt;0</formula>
    </cfRule>
  </conditionalFormatting>
  <conditionalFormatting sqref="AT22:BD23">
    <cfRule type="expression" dxfId="6" priority="3">
      <formula>$BG$25&lt;0</formula>
    </cfRule>
  </conditionalFormatting>
  <conditionalFormatting sqref="BE22:CC25 BE27:BG28 BR27:CC28 AT28:BD28 BH28:BQ28">
    <cfRule type="expression" priority="2">
      <formula>$BG$25&lt;0</formula>
    </cfRule>
  </conditionalFormatting>
  <conditionalFormatting sqref="BG29:BQ29 BT29:CC29">
    <cfRule type="expression" dxfId="5" priority="4">
      <formula>$BT$28&lt;0</formula>
    </cfRule>
  </conditionalFormatting>
  <conditionalFormatting sqref="BT27:CC27">
    <cfRule type="expression" dxfId="4" priority="10">
      <formula>$BG$28&gt;=0</formula>
    </cfRule>
    <cfRule type="expression" dxfId="3" priority="11">
      <formula>$BT$28&lt;0</formula>
    </cfRule>
  </conditionalFormatting>
  <conditionalFormatting sqref="BT27:CC28">
    <cfRule type="expression" priority="5">
      <formula>$BT$28&lt;0</formula>
    </cfRule>
  </conditionalFormatting>
  <conditionalFormatting sqref="BT28:CC28">
    <cfRule type="expression" dxfId="2" priority="6">
      <formula>$BG$28&gt;=0</formula>
    </cfRule>
    <cfRule type="expression" dxfId="1" priority="7">
      <formula>$BT$28&lt;0</formula>
    </cfRule>
  </conditionalFormatting>
  <dataValidations count="1">
    <dataValidation type="list" allowBlank="1" showErrorMessage="1" sqref="AA5" xr:uid="{00000000-0002-0000-0500-000000000000}">
      <formula1>"0,1,2,3,4,5,6,7,8,9,10"</formula1>
    </dataValidation>
  </dataValidations>
  <pageMargins left="0.511811024" right="0.511811024" top="0.78740157499999996" bottom="0.78740157499999996" header="0" footer="0"/>
  <pageSetup paperSize="9" orientation="landscape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C33"/>
  <sheetViews>
    <sheetView showGridLines="0" topLeftCell="A2" workbookViewId="0"/>
  </sheetViews>
  <sheetFormatPr defaultColWidth="12.625" defaultRowHeight="15" customHeight="1"/>
  <cols>
    <col min="1" max="1" width="1.375" style="191" customWidth="1"/>
    <col min="2" max="2" width="28.125" style="191" customWidth="1"/>
    <col min="3" max="3" width="1.375" style="191" customWidth="1"/>
    <col min="4" max="4" width="2" style="191" customWidth="1"/>
    <col min="5" max="5" width="12" style="191" customWidth="1"/>
    <col min="6" max="6" width="9.25" style="191" customWidth="1"/>
    <col min="7" max="7" width="9.125" style="191" customWidth="1"/>
    <col min="8" max="8" width="9.875" style="191" customWidth="1"/>
    <col min="9" max="9" width="12.75" style="191" customWidth="1"/>
    <col min="10" max="10" width="13" style="191" customWidth="1"/>
    <col min="11" max="11" width="7" style="191" customWidth="1"/>
    <col min="12" max="12" width="12.75" style="191" customWidth="1"/>
    <col min="13" max="13" width="11.625" style="191" customWidth="1"/>
    <col min="14" max="14" width="9.375" style="191" customWidth="1"/>
    <col min="15" max="15" width="12.75" style="191" customWidth="1"/>
    <col min="16" max="16" width="9.125" style="191" hidden="1" customWidth="1"/>
    <col min="17" max="17" width="11.375" style="191" hidden="1" customWidth="1"/>
    <col min="18" max="18" width="10.25" style="191" hidden="1" customWidth="1"/>
    <col min="19" max="19" width="9.875" style="191" hidden="1" customWidth="1"/>
    <col min="20" max="20" width="9.125" style="191" customWidth="1"/>
    <col min="21" max="21" width="12.75" style="191" customWidth="1"/>
    <col min="22" max="26" width="8.75" style="191" customWidth="1"/>
    <col min="27" max="29" width="14.375" style="191" customWidth="1"/>
  </cols>
  <sheetData>
    <row r="1" spans="1:26" hidden="1">
      <c r="A1" s="8"/>
      <c r="B1" s="248"/>
      <c r="C1" s="8"/>
      <c r="D1" s="163"/>
      <c r="E1" s="396">
        <f>E6-G10-J1</f>
        <v>0</v>
      </c>
      <c r="F1" s="193"/>
      <c r="G1" s="163"/>
      <c r="H1" s="163"/>
      <c r="I1" s="163"/>
      <c r="J1" s="76">
        <f>J6*'TABELA INSS E IRRF'!K22</f>
        <v>0</v>
      </c>
      <c r="K1" s="163"/>
      <c r="L1" s="164"/>
      <c r="M1" s="163"/>
      <c r="N1" s="163"/>
      <c r="O1" s="163"/>
      <c r="P1" s="165"/>
      <c r="Q1" s="165" t="s">
        <v>50</v>
      </c>
      <c r="R1" s="165" t="s">
        <v>12</v>
      </c>
      <c r="S1" s="165" t="s">
        <v>13</v>
      </c>
      <c r="T1" s="163"/>
      <c r="U1" s="163"/>
      <c r="V1" s="163"/>
      <c r="W1" s="163"/>
      <c r="X1" s="163"/>
      <c r="Y1" s="163"/>
      <c r="Z1" s="163"/>
    </row>
    <row r="2" spans="1:26" ht="18.75" customHeight="1">
      <c r="A2" s="8"/>
      <c r="B2" s="193"/>
      <c r="C2" s="8"/>
      <c r="D2" s="12"/>
      <c r="E2" s="9"/>
      <c r="F2" s="9"/>
      <c r="G2" s="9"/>
      <c r="H2" s="9"/>
      <c r="I2" s="12"/>
      <c r="J2" s="9"/>
      <c r="K2" s="12"/>
      <c r="L2" s="23"/>
      <c r="M2" s="12"/>
      <c r="N2" s="12"/>
      <c r="O2" s="12"/>
      <c r="P2" s="166"/>
      <c r="Q2" s="167"/>
      <c r="R2" s="168"/>
      <c r="S2" s="167"/>
      <c r="T2" s="12"/>
      <c r="U2" s="12"/>
      <c r="V2" s="12"/>
      <c r="W2" s="12"/>
      <c r="X2" s="12"/>
      <c r="Y2" s="12"/>
      <c r="Z2" s="12"/>
    </row>
    <row r="3" spans="1:26" ht="18.75" customHeight="1">
      <c r="A3" s="8"/>
      <c r="B3" s="193"/>
      <c r="C3" s="8"/>
      <c r="D3" s="12"/>
      <c r="E3" s="9"/>
      <c r="F3" s="9"/>
      <c r="G3" s="9"/>
      <c r="H3" s="9"/>
      <c r="I3" s="12"/>
      <c r="J3" s="9"/>
      <c r="K3" s="12"/>
      <c r="L3" s="23"/>
      <c r="M3" s="12"/>
      <c r="N3" s="12"/>
      <c r="O3" s="12"/>
      <c r="P3" s="166"/>
      <c r="Q3" s="167"/>
      <c r="R3" s="168"/>
      <c r="S3" s="167"/>
      <c r="T3" s="12"/>
      <c r="U3" s="12"/>
      <c r="V3" s="12"/>
      <c r="W3" s="12"/>
      <c r="X3" s="12"/>
      <c r="Y3" s="12"/>
      <c r="Z3" s="12"/>
    </row>
    <row r="4" spans="1:26" ht="18.75" customHeight="1">
      <c r="A4" s="299" t="s">
        <v>1</v>
      </c>
      <c r="B4" s="193"/>
      <c r="C4" s="193"/>
      <c r="D4" s="12"/>
      <c r="E4" s="9"/>
      <c r="F4" s="9"/>
      <c r="G4" s="9"/>
      <c r="H4" s="9"/>
      <c r="I4" s="12"/>
      <c r="J4" s="9"/>
      <c r="K4" s="12"/>
      <c r="L4" s="23"/>
      <c r="M4" s="12"/>
      <c r="N4" s="12"/>
      <c r="O4" s="12"/>
      <c r="P4" s="166"/>
      <c r="Q4" s="167"/>
      <c r="R4" s="168"/>
      <c r="S4" s="167"/>
      <c r="T4" s="12"/>
      <c r="U4" s="12"/>
      <c r="V4" s="12"/>
      <c r="W4" s="12"/>
      <c r="X4" s="12"/>
      <c r="Y4" s="12"/>
      <c r="Z4" s="12"/>
    </row>
    <row r="5" spans="1:26" ht="18.75" customHeight="1">
      <c r="A5" s="193"/>
      <c r="B5" s="193"/>
      <c r="C5" s="193"/>
      <c r="D5" s="12"/>
      <c r="E5" s="341" t="s">
        <v>6</v>
      </c>
      <c r="F5" s="193"/>
      <c r="G5" s="193"/>
      <c r="H5" s="193"/>
      <c r="I5" s="12"/>
      <c r="J5" s="341" t="s">
        <v>57</v>
      </c>
      <c r="K5" s="193"/>
      <c r="L5" s="23"/>
      <c r="M5" s="12"/>
      <c r="N5" s="12"/>
      <c r="O5" s="12"/>
      <c r="P5" s="166" t="s">
        <v>51</v>
      </c>
      <c r="Q5" s="167">
        <f>'TABELA INSS E IRRF'!G15</f>
        <v>2428.8000000000002</v>
      </c>
      <c r="R5" s="168">
        <f>'TABELA INSS E IRRF'!J15</f>
        <v>0</v>
      </c>
      <c r="S5" s="167">
        <f>'TABELA INSS E IRRF'!K15</f>
        <v>0</v>
      </c>
      <c r="T5" s="12"/>
      <c r="U5" s="12"/>
      <c r="V5" s="12"/>
      <c r="W5" s="12"/>
      <c r="X5" s="12"/>
      <c r="Y5" s="12"/>
      <c r="Z5" s="12"/>
    </row>
    <row r="6" spans="1:26" ht="18.75" customHeight="1">
      <c r="A6" s="8"/>
      <c r="B6" s="8"/>
      <c r="C6" s="8"/>
      <c r="D6" s="12"/>
      <c r="E6" s="219">
        <f>'PRO LABORE'!F5</f>
        <v>0</v>
      </c>
      <c r="F6" s="193"/>
      <c r="G6" s="193"/>
      <c r="H6" s="193"/>
      <c r="I6" s="12"/>
      <c r="J6" s="253">
        <f>'PRO LABORE'!AA5</f>
        <v>0</v>
      </c>
      <c r="K6" s="193"/>
      <c r="L6" s="12"/>
      <c r="M6" s="12"/>
      <c r="N6" s="12"/>
      <c r="O6" s="12"/>
      <c r="P6" s="166" t="s">
        <v>52</v>
      </c>
      <c r="Q6" s="167">
        <f>'TABELA INSS E IRRF'!G16</f>
        <v>2428.81</v>
      </c>
      <c r="R6" s="168">
        <f>'TABELA INSS E IRRF'!J16</f>
        <v>7.4999999999999997E-2</v>
      </c>
      <c r="S6" s="167">
        <f>'TABELA INSS E IRRF'!K16</f>
        <v>182.16</v>
      </c>
      <c r="T6" s="12"/>
      <c r="U6" s="12"/>
      <c r="V6" s="12"/>
      <c r="W6" s="12"/>
      <c r="X6" s="12"/>
      <c r="Y6" s="12"/>
      <c r="Z6" s="12"/>
    </row>
    <row r="7" spans="1:26" ht="18.75" hidden="1" customHeight="1">
      <c r="A7" s="8"/>
      <c r="B7" s="8"/>
      <c r="C7" s="8"/>
      <c r="D7" s="12"/>
      <c r="E7" s="12"/>
      <c r="F7" s="12"/>
      <c r="G7" s="12"/>
      <c r="H7" s="12"/>
      <c r="I7" s="12"/>
      <c r="J7" s="12"/>
      <c r="K7" s="12"/>
      <c r="L7" s="388" t="s">
        <v>66</v>
      </c>
      <c r="M7" s="383"/>
      <c r="N7" s="384"/>
      <c r="O7" s="12"/>
      <c r="P7" s="166" t="s">
        <v>52</v>
      </c>
      <c r="Q7" s="167">
        <f>'TABELA INSS E IRRF'!G17</f>
        <v>2826.66</v>
      </c>
      <c r="R7" s="168">
        <f>'TABELA INSS E IRRF'!J17</f>
        <v>0.15</v>
      </c>
      <c r="S7" s="167">
        <f>'TABELA INSS E IRRF'!K17</f>
        <v>394.16</v>
      </c>
      <c r="T7" s="12"/>
      <c r="U7" s="12"/>
      <c r="V7" s="12"/>
      <c r="W7" s="12"/>
      <c r="X7" s="12"/>
      <c r="Y7" s="12"/>
      <c r="Z7" s="12"/>
    </row>
    <row r="8" spans="1:26" ht="18.75" hidden="1" customHeight="1">
      <c r="A8" s="8"/>
      <c r="B8" s="8"/>
      <c r="C8" s="8"/>
      <c r="D8" s="12"/>
      <c r="E8" s="169" t="s">
        <v>73</v>
      </c>
      <c r="F8" s="170"/>
      <c r="G8" s="386">
        <f>E6</f>
        <v>0</v>
      </c>
      <c r="H8" s="387"/>
      <c r="I8" s="12"/>
      <c r="J8" s="12"/>
      <c r="K8" s="12"/>
      <c r="L8" s="382">
        <f>IF(E6&gt;'TABELA INSS E IRRF'!I9,'TABELA INSS E IRRF'!I9,'PRO LABORE1'!E6)</f>
        <v>0</v>
      </c>
      <c r="M8" s="383"/>
      <c r="N8" s="384"/>
      <c r="O8" s="12"/>
      <c r="P8" s="166" t="s">
        <v>52</v>
      </c>
      <c r="Q8" s="167">
        <f>'TABELA INSS E IRRF'!G18</f>
        <v>3751.06</v>
      </c>
      <c r="R8" s="168">
        <f>'TABELA INSS E IRRF'!J18</f>
        <v>0.22500000000000001</v>
      </c>
      <c r="S8" s="167">
        <f>'TABELA INSS E IRRF'!K18</f>
        <v>675.49</v>
      </c>
      <c r="T8" s="12"/>
      <c r="U8" s="12"/>
      <c r="V8" s="12"/>
      <c r="W8" s="12"/>
      <c r="X8" s="12"/>
      <c r="Y8" s="12"/>
      <c r="Z8" s="12"/>
    </row>
    <row r="9" spans="1:26" ht="18.75" hidden="1" customHeight="1">
      <c r="A9" s="8"/>
      <c r="B9" s="8"/>
      <c r="C9" s="8"/>
      <c r="D9" s="12"/>
      <c r="E9" s="171"/>
      <c r="F9" s="12"/>
      <c r="G9" s="12"/>
      <c r="H9" s="172"/>
      <c r="I9" s="12"/>
      <c r="J9" s="12"/>
      <c r="K9" s="12"/>
      <c r="L9" s="173"/>
      <c r="M9" s="173"/>
      <c r="N9" s="173"/>
      <c r="O9" s="12"/>
      <c r="P9" s="166" t="s">
        <v>52</v>
      </c>
      <c r="Q9" s="167">
        <f>'TABELA INSS E IRRF'!G19</f>
        <v>4664.68</v>
      </c>
      <c r="R9" s="168">
        <f>'TABELA INSS E IRRF'!J19</f>
        <v>0.27500000000000002</v>
      </c>
      <c r="S9" s="167">
        <f>'TABELA INSS E IRRF'!K19</f>
        <v>908.73</v>
      </c>
      <c r="T9" s="12"/>
      <c r="U9" s="12"/>
      <c r="V9" s="12"/>
      <c r="W9" s="12"/>
      <c r="X9" s="12"/>
      <c r="Y9" s="12"/>
      <c r="Z9" s="12"/>
    </row>
    <row r="10" spans="1:26" ht="18.75" hidden="1" customHeight="1">
      <c r="A10" s="8"/>
      <c r="B10" s="8"/>
      <c r="C10" s="8"/>
      <c r="D10" s="12"/>
      <c r="E10" s="174" t="s">
        <v>89</v>
      </c>
      <c r="F10" s="175">
        <v>0.11</v>
      </c>
      <c r="G10" s="389">
        <f>IF(E11&gt;'TABELA INSS E IRRF'!J11,'TABELA INSS E IRRF'!J11,'PRO LABORE1'!E11)</f>
        <v>0</v>
      </c>
      <c r="H10" s="390"/>
      <c r="I10" s="12"/>
      <c r="J10" s="12"/>
      <c r="K10" s="12"/>
      <c r="L10" s="388" t="s">
        <v>90</v>
      </c>
      <c r="M10" s="383"/>
      <c r="N10" s="384"/>
      <c r="O10" s="12"/>
      <c r="P10" s="176"/>
      <c r="Q10" s="176"/>
      <c r="R10" s="176"/>
      <c r="S10" s="176"/>
      <c r="T10" s="12"/>
      <c r="U10" s="12"/>
      <c r="V10" s="12"/>
      <c r="W10" s="12"/>
      <c r="X10" s="12"/>
      <c r="Y10" s="12"/>
      <c r="Z10" s="12"/>
    </row>
    <row r="11" spans="1:26" ht="18.75" hidden="1" customHeight="1">
      <c r="A11" s="8"/>
      <c r="B11" s="8"/>
      <c r="C11" s="8"/>
      <c r="D11" s="12"/>
      <c r="E11" s="177">
        <f>E6*F10</f>
        <v>0</v>
      </c>
      <c r="F11" s="12"/>
      <c r="G11" s="12"/>
      <c r="H11" s="172"/>
      <c r="I11" s="12"/>
      <c r="J11" s="12"/>
      <c r="K11" s="12"/>
      <c r="L11" s="382">
        <f>E1</f>
        <v>0</v>
      </c>
      <c r="M11" s="383"/>
      <c r="N11" s="384"/>
      <c r="O11" s="12"/>
      <c r="P11" s="178" t="s">
        <v>54</v>
      </c>
      <c r="Q11" s="179"/>
      <c r="R11" s="180"/>
      <c r="S11" s="181">
        <v>189.59</v>
      </c>
      <c r="T11" s="12"/>
      <c r="U11" s="12"/>
      <c r="V11" s="12"/>
      <c r="W11" s="12"/>
      <c r="X11" s="12"/>
      <c r="Y11" s="12"/>
      <c r="Z11" s="12"/>
    </row>
    <row r="12" spans="1:26" ht="18.75" hidden="1" customHeight="1">
      <c r="A12" s="8"/>
      <c r="B12" s="8"/>
      <c r="C12" s="8"/>
      <c r="D12" s="12"/>
      <c r="E12" s="174" t="s">
        <v>91</v>
      </c>
      <c r="F12" s="175">
        <f>IF(E1&lt;=Q5,R5,IF(E1&lt;Q7,R6,IF(E1&lt;Q8,R7,IF(E1&lt;Q9,R8,IF(E1&gt;=Q9,R9,"")))))</f>
        <v>0</v>
      </c>
      <c r="G12" s="389">
        <f>IF(E13&lt;='TABELA INSS E IRRF'!K23,0,E13)</f>
        <v>0</v>
      </c>
      <c r="H12" s="390"/>
      <c r="I12" s="12"/>
      <c r="J12" s="12"/>
      <c r="K12" s="12"/>
      <c r="L12" s="12"/>
      <c r="M12" s="12"/>
      <c r="N12" s="12"/>
      <c r="O12" s="12"/>
      <c r="P12" s="388" t="s">
        <v>53</v>
      </c>
      <c r="Q12" s="383"/>
      <c r="R12" s="384"/>
      <c r="S12" s="181">
        <f>'TABELA INSS E IRRF'!K21</f>
        <v>607.20000000000005</v>
      </c>
      <c r="T12" s="12"/>
      <c r="U12" s="12"/>
      <c r="V12" s="12"/>
      <c r="W12" s="12"/>
      <c r="X12" s="12"/>
      <c r="Y12" s="12"/>
      <c r="Z12" s="12"/>
    </row>
    <row r="13" spans="1:26" ht="18.75" hidden="1" customHeight="1">
      <c r="A13" s="8"/>
      <c r="B13" s="8"/>
      <c r="C13" s="8"/>
      <c r="D13" s="12"/>
      <c r="E13" s="182">
        <f>IF(E1="","",IF(E1=0,0,IF(E1&lt;=Q5,0,IF(E1&lt;Q7,PRODUCT(((E1)*R6)-S6),IF(E1&lt;Q8,PRODUCT(((E1)*R7)-S7),IF(E1&lt;Q9,PRODUCT(((E1)*R8)-S8),IF(E1&gt;=Q9,PRODUCT(((E1)*R9)-S9))))))))</f>
        <v>0</v>
      </c>
      <c r="F13" s="12"/>
      <c r="G13" s="12"/>
      <c r="H13" s="172"/>
      <c r="I13" s="12"/>
      <c r="J13" s="76">
        <f>J6*'TABELA INSS E IRRF'!K22</f>
        <v>0</v>
      </c>
      <c r="K13" s="12"/>
      <c r="L13" s="388" t="s">
        <v>92</v>
      </c>
      <c r="M13" s="383"/>
      <c r="N13" s="384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</row>
    <row r="14" spans="1:26" ht="18.75" hidden="1" customHeight="1">
      <c r="A14" s="8"/>
      <c r="B14" s="8"/>
      <c r="C14" s="8"/>
      <c r="D14" s="12"/>
      <c r="E14" s="183" t="s">
        <v>93</v>
      </c>
      <c r="F14" s="12"/>
      <c r="G14" s="395">
        <f>E6-G10-G12</f>
        <v>0</v>
      </c>
      <c r="H14" s="390"/>
      <c r="I14" s="12"/>
      <c r="J14" s="12"/>
      <c r="K14" s="12"/>
      <c r="L14" s="382">
        <f>E6-S12</f>
        <v>-607.20000000000005</v>
      </c>
      <c r="M14" s="383"/>
      <c r="N14" s="384"/>
      <c r="O14" s="175">
        <f>IF(L14&lt;=Q5,R5,IF(L14&lt;Q7,R6,IF(L14&lt;Q8,R7,IF(L14&lt;Q9,R8,IF(L14&gt;=Q9,R9,"")))))</f>
        <v>0</v>
      </c>
      <c r="P14" s="12"/>
      <c r="Q14" s="12"/>
      <c r="R14" s="12"/>
      <c r="S14" s="12"/>
      <c r="T14" s="12"/>
      <c r="U14" s="75"/>
      <c r="V14" s="12"/>
      <c r="W14" s="12"/>
      <c r="X14" s="12"/>
      <c r="Y14" s="12"/>
      <c r="Z14" s="12"/>
    </row>
    <row r="15" spans="1:26" ht="18.75" hidden="1" customHeight="1">
      <c r="A15" s="8"/>
      <c r="B15" s="8"/>
      <c r="C15" s="8"/>
      <c r="D15" s="12"/>
      <c r="E15" s="184"/>
      <c r="F15" s="185"/>
      <c r="G15" s="185"/>
      <c r="H15" s="186"/>
      <c r="I15" s="12"/>
      <c r="J15" s="12"/>
      <c r="K15" s="12"/>
      <c r="L15" s="12"/>
      <c r="M15" s="77">
        <f>'TABELA INSS E IRRF'!K21</f>
        <v>607.20000000000005</v>
      </c>
      <c r="N15" s="12"/>
      <c r="O15" s="76">
        <f>IF(L14="","",IF(L14=0,0,IF(L14&lt;=Q5,0,IF(L14&lt;Q7,PRODUCT(((L14)*R6)-S6),IF(L14&lt;Q8,PRODUCT(((L14)*R7)-S7),IF(L14&lt;Q9,PRODUCT(((L14)*R8)-S8),IF(L14&gt;=Q9,PRODUCT(((L14)*R9)-S9))))))))</f>
        <v>0</v>
      </c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</row>
    <row r="16" spans="1:26" ht="18.75" customHeight="1">
      <c r="A16" s="8"/>
      <c r="B16" s="8"/>
      <c r="C16" s="8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</row>
    <row r="17" spans="1:26" ht="18.75" customHeight="1">
      <c r="A17" s="8"/>
      <c r="B17" s="8"/>
      <c r="C17" s="8"/>
      <c r="D17" s="12"/>
      <c r="E17" s="391" t="s">
        <v>37</v>
      </c>
      <c r="F17" s="193"/>
      <c r="G17" s="193"/>
      <c r="H17" s="193"/>
      <c r="I17" s="193"/>
      <c r="J17" s="193"/>
      <c r="K17" s="193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</row>
    <row r="18" spans="1:26" ht="18.75" customHeight="1">
      <c r="A18" s="8"/>
      <c r="B18" s="8"/>
      <c r="C18" s="8"/>
      <c r="D18" s="12"/>
      <c r="E18" s="193"/>
      <c r="F18" s="193"/>
      <c r="G18" s="193"/>
      <c r="H18" s="193"/>
      <c r="I18" s="193"/>
      <c r="J18" s="193"/>
      <c r="K18" s="193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</row>
    <row r="19" spans="1:26" ht="18.75" customHeight="1">
      <c r="A19" s="18"/>
      <c r="B19" s="18"/>
      <c r="C19" s="18"/>
      <c r="D19" s="12"/>
      <c r="E19" s="381" t="s">
        <v>11</v>
      </c>
      <c r="F19" s="193"/>
      <c r="G19" s="211"/>
      <c r="H19" s="188" t="s">
        <v>65</v>
      </c>
      <c r="I19" s="188" t="s">
        <v>13</v>
      </c>
      <c r="J19" s="385" t="s">
        <v>37</v>
      </c>
      <c r="K19" s="193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</row>
    <row r="20" spans="1:26" ht="18.75" customHeight="1">
      <c r="A20" s="8"/>
      <c r="B20" s="8"/>
      <c r="C20" s="8"/>
      <c r="D20" s="12"/>
      <c r="E20" s="393">
        <f>L8</f>
        <v>0</v>
      </c>
      <c r="F20" s="193"/>
      <c r="G20" s="309"/>
      <c r="H20" s="189">
        <f>F10</f>
        <v>0.11</v>
      </c>
      <c r="I20" s="190" t="s">
        <v>17</v>
      </c>
      <c r="J20" s="348">
        <f>G10</f>
        <v>0</v>
      </c>
      <c r="K20" s="193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</row>
    <row r="21" spans="1:26" ht="18.75" customHeight="1">
      <c r="A21" s="8"/>
      <c r="B21" s="8"/>
      <c r="C21" s="8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</row>
    <row r="22" spans="1:26" ht="18.75" customHeight="1">
      <c r="A22" s="8"/>
      <c r="B22" s="8"/>
      <c r="C22" s="8"/>
      <c r="D22" s="12"/>
      <c r="E22" s="391" t="s">
        <v>94</v>
      </c>
      <c r="F22" s="193"/>
      <c r="G22" s="193"/>
      <c r="H22" s="193"/>
      <c r="I22" s="193"/>
      <c r="J22" s="193"/>
      <c r="K22" s="193"/>
      <c r="L22" s="23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</row>
    <row r="23" spans="1:26" ht="18.75" customHeight="1">
      <c r="A23" s="8"/>
      <c r="B23" s="8"/>
      <c r="C23" s="8"/>
      <c r="D23" s="12"/>
      <c r="E23" s="193"/>
      <c r="F23" s="193"/>
      <c r="G23" s="193"/>
      <c r="H23" s="193"/>
      <c r="I23" s="193"/>
      <c r="J23" s="193"/>
      <c r="K23" s="193"/>
      <c r="L23" s="23">
        <f>IF(AND(J26=0,J32=0),3,IF(J26&lt;=J32,1,0))</f>
        <v>3</v>
      </c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</row>
    <row r="24" spans="1:26" ht="18.75" customHeight="1">
      <c r="A24" s="8"/>
      <c r="B24" s="8"/>
      <c r="C24" s="8"/>
      <c r="D24" s="12"/>
      <c r="E24" s="319"/>
      <c r="F24" s="193"/>
      <c r="G24" s="193"/>
      <c r="H24" s="193"/>
      <c r="I24" s="193"/>
      <c r="J24" s="193"/>
      <c r="K24" s="193"/>
      <c r="L24" s="23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</row>
    <row r="25" spans="1:26" ht="18.75" customHeight="1">
      <c r="A25" s="8"/>
      <c r="B25" s="8"/>
      <c r="C25" s="8"/>
      <c r="D25" s="12"/>
      <c r="E25" s="381" t="s">
        <v>81</v>
      </c>
      <c r="F25" s="193"/>
      <c r="G25" s="211"/>
      <c r="H25" s="188" t="s">
        <v>65</v>
      </c>
      <c r="I25" s="188" t="s">
        <v>13</v>
      </c>
      <c r="J25" s="394" t="s">
        <v>78</v>
      </c>
      <c r="K25" s="193"/>
      <c r="L25" s="75">
        <f>G12</f>
        <v>0</v>
      </c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</row>
    <row r="26" spans="1:26" ht="18.75" customHeight="1">
      <c r="A26" s="8"/>
      <c r="B26" s="8"/>
      <c r="C26" s="8"/>
      <c r="D26" s="12"/>
      <c r="E26" s="393">
        <f>L11</f>
        <v>0</v>
      </c>
      <c r="F26" s="193"/>
      <c r="G26" s="309"/>
      <c r="H26" s="189">
        <f>F12</f>
        <v>0</v>
      </c>
      <c r="I26" s="190">
        <f>IF(R5=H26,S5,IF(R6=H26,S6,IF(R7=H26,S7,IF(R8=H26,S8,IF(R9=H26,S9)))))</f>
        <v>0</v>
      </c>
      <c r="J26" s="392">
        <f>IF(L25&lt;='TABELA INSS E IRRF'!K23,0,L25)</f>
        <v>0</v>
      </c>
      <c r="K26" s="193"/>
      <c r="L26" s="148" t="s">
        <v>82</v>
      </c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</row>
    <row r="27" spans="1:26" ht="18.75" customHeight="1">
      <c r="A27" s="8"/>
      <c r="B27" s="8"/>
      <c r="C27" s="8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</row>
    <row r="28" spans="1:26" ht="18.75" customHeight="1">
      <c r="A28" s="8"/>
      <c r="B28" s="8"/>
      <c r="C28" s="8"/>
      <c r="D28" s="12"/>
      <c r="E28" s="391" t="s">
        <v>95</v>
      </c>
      <c r="F28" s="193"/>
      <c r="G28" s="193"/>
      <c r="H28" s="193"/>
      <c r="I28" s="193"/>
      <c r="J28" s="193"/>
      <c r="K28" s="193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</row>
    <row r="29" spans="1:26" ht="18.75" customHeight="1">
      <c r="A29" s="8"/>
      <c r="B29" s="8"/>
      <c r="C29" s="8"/>
      <c r="D29" s="12"/>
      <c r="E29" s="193"/>
      <c r="F29" s="193"/>
      <c r="G29" s="193"/>
      <c r="H29" s="193"/>
      <c r="I29" s="193"/>
      <c r="J29" s="193"/>
      <c r="K29" s="193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</row>
    <row r="30" spans="1:26" ht="18.75" customHeight="1">
      <c r="A30" s="8"/>
      <c r="B30" s="8"/>
      <c r="C30" s="8"/>
      <c r="D30" s="12"/>
      <c r="E30" s="319"/>
      <c r="F30" s="193"/>
      <c r="G30" s="193"/>
      <c r="H30" s="193"/>
      <c r="I30" s="193"/>
      <c r="J30" s="193"/>
      <c r="K30" s="193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</row>
    <row r="31" spans="1:26" ht="18.75" customHeight="1">
      <c r="A31" s="8"/>
      <c r="B31" s="8"/>
      <c r="C31" s="8"/>
      <c r="D31" s="12"/>
      <c r="E31" s="381" t="s">
        <v>84</v>
      </c>
      <c r="F31" s="193"/>
      <c r="G31" s="211"/>
      <c r="H31" s="188" t="s">
        <v>65</v>
      </c>
      <c r="I31" s="188" t="s">
        <v>13</v>
      </c>
      <c r="J31" s="385" t="s">
        <v>78</v>
      </c>
      <c r="K31" s="193"/>
      <c r="L31" s="75">
        <f>O15</f>
        <v>0</v>
      </c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</row>
    <row r="32" spans="1:26" ht="18.75" customHeight="1">
      <c r="A32" s="8"/>
      <c r="B32" s="8"/>
      <c r="C32" s="8"/>
      <c r="D32" s="12"/>
      <c r="E32" s="393">
        <f>L14</f>
        <v>-607.20000000000005</v>
      </c>
      <c r="F32" s="193"/>
      <c r="G32" s="309"/>
      <c r="H32" s="189">
        <f>O14</f>
        <v>0</v>
      </c>
      <c r="I32" s="190">
        <f>IF(R5=H32,S5,IF(R6=H32,S6,IF(R7=H32,S7,IF(R8=H32,S8,IF(R9=H32,S9)))))</f>
        <v>0</v>
      </c>
      <c r="J32" s="348">
        <f>IF(L31&lt;='TABELA INSS E IRRF'!K23,0,L31)</f>
        <v>0</v>
      </c>
      <c r="K32" s="193"/>
      <c r="L32" s="148" t="s">
        <v>82</v>
      </c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</row>
    <row r="33" spans="1:26" ht="18.75" customHeight="1">
      <c r="A33" s="8"/>
      <c r="B33" s="8"/>
      <c r="C33" s="8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</row>
  </sheetData>
  <mergeCells count="35">
    <mergeCell ref="B1:B3"/>
    <mergeCell ref="E30:K30"/>
    <mergeCell ref="L13:N13"/>
    <mergeCell ref="E6:H6"/>
    <mergeCell ref="A4:C5"/>
    <mergeCell ref="E22:K23"/>
    <mergeCell ref="E20:G20"/>
    <mergeCell ref="E1:F1"/>
    <mergeCell ref="J5:K5"/>
    <mergeCell ref="J6:K6"/>
    <mergeCell ref="P12:R12"/>
    <mergeCell ref="E25:G25"/>
    <mergeCell ref="E5:H5"/>
    <mergeCell ref="J26:K26"/>
    <mergeCell ref="E32:G32"/>
    <mergeCell ref="L11:N11"/>
    <mergeCell ref="J20:K20"/>
    <mergeCell ref="J32:K32"/>
    <mergeCell ref="J25:K25"/>
    <mergeCell ref="G14:H14"/>
    <mergeCell ref="J31:K31"/>
    <mergeCell ref="L7:N7"/>
    <mergeCell ref="G10:H10"/>
    <mergeCell ref="E26:G26"/>
    <mergeCell ref="E28:K29"/>
    <mergeCell ref="E24:K24"/>
    <mergeCell ref="E31:G31"/>
    <mergeCell ref="L8:N8"/>
    <mergeCell ref="J19:K19"/>
    <mergeCell ref="G8:H8"/>
    <mergeCell ref="L10:N10"/>
    <mergeCell ref="G12:H12"/>
    <mergeCell ref="E19:G19"/>
    <mergeCell ref="L14:N14"/>
    <mergeCell ref="E17:K18"/>
  </mergeCells>
  <conditionalFormatting sqref="J25:K26">
    <cfRule type="expression" dxfId="0" priority="1">
      <formula>$L$23=1</formula>
    </cfRule>
  </conditionalFormatting>
  <conditionalFormatting sqref="L26 L32">
    <cfRule type="expression" priority="4">
      <formula>$L$23=3</formula>
    </cfRule>
  </conditionalFormatting>
  <conditionalFormatting sqref="L26">
    <cfRule type="expression" priority="3">
      <formula>$L$23=0</formula>
    </cfRule>
  </conditionalFormatting>
  <conditionalFormatting sqref="L32">
    <cfRule type="expression" priority="2">
      <formula>$L$23=1</formula>
    </cfRule>
  </conditionalFormatting>
  <dataValidations count="1">
    <dataValidation type="list" allowBlank="1" showErrorMessage="1" sqref="J6" xr:uid="{00000000-0002-0000-0600-000000000000}">
      <formula1>"0,1,2,3,4,5"</formula1>
    </dataValidation>
  </dataValidations>
  <pageMargins left="0.511811024" right="0.511811024" top="0.78740157499999996" bottom="0.78740157499999996" header="0" footer="0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7</vt:i4>
      </vt:variant>
    </vt:vector>
  </HeadingPairs>
  <TitlesOfParts>
    <vt:vector size="7" baseType="lpstr">
      <vt:lpstr>APRESENTAÇÃO</vt:lpstr>
      <vt:lpstr>CÁLCULO INSS E IRRF</vt:lpstr>
      <vt:lpstr>CADASTRO DE EMPREGADOS</vt:lpstr>
      <vt:lpstr>TABELA INSS E IRRF</vt:lpstr>
      <vt:lpstr>FUNC</vt:lpstr>
      <vt:lpstr>PRO LABORE</vt:lpstr>
      <vt:lpstr>PRO LABORE1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Gabriel da Silva Brito</dc:creator>
  <cp:lastModifiedBy>Alicia Klug</cp:lastModifiedBy>
  <dcterms:created xsi:type="dcterms:W3CDTF">2015-06-05T18:19:34Z</dcterms:created>
  <dcterms:modified xsi:type="dcterms:W3CDTF">2026-07-28T16:50:38Z</dcterms:modified>
</cp:coreProperties>
</file>