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licia\OneDrive\Desktop\Marketing\marketing\30-producao\aprovados\materiais-ricos\material-rico_planilha-combo-de-ferias\"/>
    </mc:Choice>
  </mc:AlternateContent>
  <xr:revisionPtr revIDLastSave="0" documentId="13_ncr:1_{39E5E438-71A2-4D09-9624-F8835C5DDE36}" xr6:coauthVersionLast="47" xr6:coauthVersionMax="47" xr10:uidLastSave="{00000000-0000-0000-0000-000000000000}"/>
  <bookViews>
    <workbookView xWindow="20370" yWindow="-120" windowWidth="29040" windowHeight="15720" firstSheet="1" activeTab="1" xr2:uid="{00000000-000D-0000-FFFF-FFFF00000000}"/>
  </bookViews>
  <sheets>
    <sheet name="Como usar" sheetId="1" r:id="rId1"/>
    <sheet name="Cadastro de Colaboradores" sheetId="2" r:id="rId2"/>
    <sheet name="Lançamento de férias" sheetId="3" r:id="rId3"/>
    <sheet name="Cálculos de férias" sheetId="4" r:id="rId4"/>
    <sheet name="Tabela INSS e IRRF (2026)" sheetId="5" r:id="rId5"/>
    <sheet name="Checklist de Férias" sheetId="6" r:id="rId6"/>
    <sheet name="Processos de Féria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4" l="1"/>
  <c r="B13" i="4"/>
  <c r="F9" i="4"/>
  <c r="F10" i="4" s="1"/>
  <c r="F6" i="4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AE57" i="3"/>
  <c r="I57" i="3"/>
  <c r="H57" i="3"/>
  <c r="AE56" i="3"/>
  <c r="I56" i="3"/>
  <c r="H56" i="3"/>
  <c r="AE55" i="3"/>
  <c r="I55" i="3"/>
  <c r="H55" i="3"/>
  <c r="AE54" i="3"/>
  <c r="I54" i="3"/>
  <c r="H54" i="3"/>
  <c r="AE53" i="3"/>
  <c r="I53" i="3"/>
  <c r="H53" i="3"/>
  <c r="AE52" i="3"/>
  <c r="I52" i="3"/>
  <c r="H52" i="3"/>
  <c r="AE51" i="3"/>
  <c r="I51" i="3"/>
  <c r="H51" i="3"/>
  <c r="AE50" i="3"/>
  <c r="I50" i="3"/>
  <c r="H50" i="3"/>
  <c r="AE49" i="3"/>
  <c r="I49" i="3"/>
  <c r="H49" i="3"/>
  <c r="AE48" i="3"/>
  <c r="I48" i="3"/>
  <c r="H48" i="3"/>
  <c r="AE47" i="3"/>
  <c r="I47" i="3"/>
  <c r="H47" i="3"/>
  <c r="AE46" i="3"/>
  <c r="I46" i="3"/>
  <c r="H46" i="3"/>
  <c r="AE45" i="3"/>
  <c r="I45" i="3"/>
  <c r="H45" i="3"/>
  <c r="AE44" i="3"/>
  <c r="I44" i="3"/>
  <c r="H44" i="3"/>
  <c r="AE43" i="3"/>
  <c r="I43" i="3"/>
  <c r="H43" i="3"/>
  <c r="AE42" i="3"/>
  <c r="I42" i="3"/>
  <c r="H42" i="3"/>
  <c r="AE41" i="3"/>
  <c r="I41" i="3"/>
  <c r="H41" i="3"/>
  <c r="AE40" i="3"/>
  <c r="I40" i="3"/>
  <c r="H40" i="3"/>
  <c r="AE39" i="3"/>
  <c r="I39" i="3"/>
  <c r="H39" i="3"/>
  <c r="AE38" i="3"/>
  <c r="I38" i="3"/>
  <c r="H38" i="3"/>
  <c r="AE37" i="3"/>
  <c r="I37" i="3"/>
  <c r="H37" i="3"/>
  <c r="AE36" i="3"/>
  <c r="I36" i="3"/>
  <c r="H36" i="3"/>
  <c r="AE35" i="3"/>
  <c r="I35" i="3"/>
  <c r="H35" i="3"/>
  <c r="AE34" i="3"/>
  <c r="I34" i="3"/>
  <c r="H34" i="3"/>
  <c r="AE33" i="3"/>
  <c r="I33" i="3"/>
  <c r="H33" i="3"/>
  <c r="AE32" i="3"/>
  <c r="I32" i="3"/>
  <c r="H32" i="3"/>
  <c r="AE31" i="3"/>
  <c r="I31" i="3"/>
  <c r="H31" i="3"/>
  <c r="AE30" i="3"/>
  <c r="I30" i="3"/>
  <c r="H30" i="3"/>
  <c r="AE29" i="3"/>
  <c r="I29" i="3"/>
  <c r="H29" i="3"/>
  <c r="AE28" i="3"/>
  <c r="I28" i="3"/>
  <c r="H28" i="3"/>
  <c r="AE27" i="3"/>
  <c r="I27" i="3"/>
  <c r="H27" i="3"/>
  <c r="AE26" i="3"/>
  <c r="I26" i="3"/>
  <c r="H26" i="3"/>
  <c r="AE25" i="3"/>
  <c r="I25" i="3"/>
  <c r="H25" i="3"/>
  <c r="AE24" i="3"/>
  <c r="I24" i="3"/>
  <c r="H24" i="3"/>
  <c r="AE23" i="3"/>
  <c r="I23" i="3"/>
  <c r="H23" i="3"/>
  <c r="AE22" i="3"/>
  <c r="I22" i="3"/>
  <c r="H22" i="3"/>
  <c r="AE21" i="3"/>
  <c r="I21" i="3"/>
  <c r="H21" i="3"/>
  <c r="AE20" i="3"/>
  <c r="I20" i="3"/>
  <c r="H20" i="3"/>
  <c r="AE19" i="3"/>
  <c r="I19" i="3"/>
  <c r="H19" i="3"/>
  <c r="AE18" i="3"/>
  <c r="I18" i="3"/>
  <c r="H18" i="3"/>
  <c r="AE17" i="3"/>
  <c r="H17" i="3"/>
  <c r="G17" i="3"/>
  <c r="I17" i="3" s="1"/>
  <c r="AE16" i="3"/>
  <c r="H16" i="3"/>
  <c r="G16" i="3"/>
  <c r="I16" i="3" s="1"/>
  <c r="AE15" i="3"/>
  <c r="H15" i="3"/>
  <c r="G15" i="3"/>
  <c r="I15" i="3" s="1"/>
  <c r="AE14" i="3"/>
  <c r="H14" i="3"/>
  <c r="G14" i="3"/>
  <c r="I14" i="3" s="1"/>
  <c r="AE13" i="3"/>
  <c r="H13" i="3"/>
  <c r="G13" i="3"/>
  <c r="I13" i="3" s="1"/>
  <c r="AE12" i="3"/>
  <c r="H12" i="3"/>
  <c r="C12" i="3"/>
  <c r="G12" i="3" s="1"/>
  <c r="I12" i="3" s="1"/>
  <c r="AE11" i="3"/>
  <c r="H11" i="3"/>
  <c r="C11" i="3"/>
  <c r="G11" i="3" s="1"/>
  <c r="I11" i="3" s="1"/>
  <c r="AE10" i="3"/>
  <c r="H10" i="3"/>
  <c r="G10" i="3"/>
  <c r="I10" i="3" s="1"/>
  <c r="C10" i="3"/>
  <c r="D10" i="3" s="1"/>
  <c r="AE9" i="3"/>
  <c r="H9" i="3"/>
  <c r="C9" i="3"/>
  <c r="D8" i="2" s="1"/>
  <c r="E8" i="2" s="1"/>
  <c r="AE8" i="3"/>
  <c r="H8" i="3"/>
  <c r="G8" i="3"/>
  <c r="I8" i="3" s="1"/>
  <c r="C8" i="3"/>
  <c r="D7" i="2" s="1"/>
  <c r="E7" i="2" s="1"/>
  <c r="AE7" i="3"/>
  <c r="H7" i="3"/>
  <c r="C7" i="3"/>
  <c r="G7" i="3" s="1"/>
  <c r="I7" i="3" s="1"/>
  <c r="D56" i="2"/>
  <c r="E56" i="2" s="1"/>
  <c r="D55" i="2"/>
  <c r="E55" i="2" s="1"/>
  <c r="D54" i="2"/>
  <c r="E54" i="2" s="1"/>
  <c r="D53" i="2"/>
  <c r="E53" i="2" s="1"/>
  <c r="D52" i="2"/>
  <c r="E52" i="2" s="1"/>
  <c r="D51" i="2"/>
  <c r="E51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D44" i="2"/>
  <c r="E44" i="2" s="1"/>
  <c r="D43" i="2"/>
  <c r="E43" i="2" s="1"/>
  <c r="D42" i="2"/>
  <c r="E42" i="2" s="1"/>
  <c r="D41" i="2"/>
  <c r="E41" i="2" s="1"/>
  <c r="D40" i="2"/>
  <c r="E40" i="2" s="1"/>
  <c r="D39" i="2"/>
  <c r="E39" i="2" s="1"/>
  <c r="D38" i="2"/>
  <c r="E38" i="2" s="1"/>
  <c r="D37" i="2"/>
  <c r="E37" i="2" s="1"/>
  <c r="D36" i="2"/>
  <c r="E36" i="2" s="1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D26" i="2"/>
  <c r="E26" i="2" s="1"/>
  <c r="D25" i="2"/>
  <c r="E25" i="2" s="1"/>
  <c r="D24" i="2"/>
  <c r="E24" i="2" s="1"/>
  <c r="D23" i="2"/>
  <c r="E23" i="2" s="1"/>
  <c r="D22" i="2"/>
  <c r="E22" i="2" s="1"/>
  <c r="D21" i="2"/>
  <c r="E21" i="2" s="1"/>
  <c r="D20" i="2"/>
  <c r="E20" i="2" s="1"/>
  <c r="D19" i="2"/>
  <c r="E19" i="2" s="1"/>
  <c r="D18" i="2"/>
  <c r="E18" i="2" s="1"/>
  <c r="D17" i="2"/>
  <c r="E17" i="2" s="1"/>
  <c r="E16" i="2"/>
  <c r="E15" i="2"/>
  <c r="E14" i="2"/>
  <c r="E13" i="2"/>
  <c r="E12" i="2"/>
  <c r="D9" i="2" l="1"/>
  <c r="E9" i="2" s="1"/>
  <c r="D9" i="3"/>
  <c r="G9" i="3"/>
  <c r="I9" i="3" s="1"/>
  <c r="D6" i="2"/>
  <c r="E6" i="2" s="1"/>
  <c r="D10" i="2"/>
  <c r="E10" i="2" s="1"/>
  <c r="D8" i="3"/>
  <c r="D12" i="3"/>
  <c r="C7" i="4"/>
  <c r="F7" i="4"/>
  <c r="F16" i="4" s="1"/>
  <c r="D11" i="2"/>
  <c r="E11" i="2" s="1"/>
  <c r="D7" i="3"/>
  <c r="D11" i="3"/>
  <c r="F12" i="4" l="1"/>
  <c r="G11" i="4"/>
  <c r="F15" i="4" s="1"/>
  <c r="G8" i="4" l="1"/>
  <c r="G12" i="4" s="1"/>
  <c r="F13" i="4" s="1"/>
  <c r="C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tc={a1b1cfd7-2262-4804-b70f-d825deb7d234}</author>
  </authors>
  <commentList>
    <comment ref="D9" authorId="0" shapeId="0" xr:uid="{00000000-0006-0000-0100-000001000000}">
      <text>
        <r>
          <rPr>
            <sz val="12"/>
            <color theme="1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@alexia@pontotel.com.br essa formula não esta correta. A formula precisa estar com + 364 dias, pois o dia da admissao conta como trabalhado. Então dia da admissão + 364 dias = 1 ano completo de periodo aquisitivo
Atribuído a alexia@pontotel.com.br
</t>
        </r>
      </text>
    </comment>
  </commentList>
</comments>
</file>

<file path=xl/sharedStrings.xml><?xml version="1.0" encoding="utf-8"?>
<sst xmlns="http://schemas.openxmlformats.org/spreadsheetml/2006/main" count="108" uniqueCount="98">
  <si>
    <t>Planilha de Férias</t>
  </si>
  <si>
    <t>Instruções para Uso da Planilha</t>
  </si>
  <si>
    <t>Passo 1 - Cadastro de Colaboradores</t>
  </si>
  <si>
    <t>• Na aba "Cadastro de Colaboradores", insira as informações básicas de cada colaborador:
     ◦ Nome do Colaborador: Digite o nome completo do colaborador.
     ◦ Data de Contratação: Insira a data em que o colaborador foi contratado (ex.: DD/MM/AAAA).
• Os seguintes campos serão preenchidos automaticamente com base nos dados inseridos:
     ◦ Saldo de Férias Disponível: Mostra quantos dias de férias o colaborador tem direito a tirar.
     ◦ Pendências: Indica o status das férias, que pode ser:
            • Férias Aprovadas: O colaborador usou todos os dias de férias daquele período aquisitivo.
            • Vencidas: O colaborador não tirou as férias dentro do prazo.
            • Pendentes: O colaborador ainda possui dias de férias para tirar.
• Dica: Verifique se a data de contratação está correta, pois ela impacta diretamente os cálculos automáticos.</t>
  </si>
  <si>
    <t>Passo 2 - Lançamento de Férias</t>
  </si>
  <si>
    <t>• Na aba "Lançamento de Férias", registre os períodos de férias dos colaboradores:
     ◦ Seleção do Colaborador: Escolha o nome do colaborador na lista suspensa. Apenas os nomes cadastrados na aba "Cadastro de Colaboradores" estarão disponíveis.
     ◦ Período Aquisitivo: O primeiro período aquisitivo é calculado automaticamente com base na data de contratação informada na aba de cadastro. Se desejar registrar um período aquisitivo diferente, insira manualmente as datas de início e fim do período aquisitivo nos campos correspondentes.
     ◦ Início e Fim das Férias: Insira as datas em que o colaborador iniciará e terminará o período de férias (ex.: DD/MM/AAAA).
• Os seguintes campos serão preenchidos automaticamente:
     ◦ Saldo do Período: Calculado com base no período aquisitivo, indicando se foi completo (30 dias) ou proporcional.
     ◦ Dias de Férias: Total de dias de férias tirados no período informado.
     ◦ Saldo Após Férias: Mostra quantos dias de férias ainda restam após o período registrado.
• Dica: Certifique-se de que as datas de início e fim das férias estão corretas para evitar erros nos cálculos automáticos.</t>
  </si>
  <si>
    <t>Passo 3 - Cálculos de Férias</t>
  </si>
  <si>
    <t>• Na aba "Cálculos de Férias", preencha as informações necessárias para calcular o valor das férias:
     ◦ Salário Base: Insira o salário mensal do colaborador.
     ◦ Total de Dias de Férias: Informe o total de dias de férias a que o colaborador tem direito no período.
     ◦ Dias de Férias Gozadas: Digite quantos dias de férias o colaborador efetivamente tirou.
     ◦ Dias de Abono Pecuniário: Se aplicável, insira o número de dias de abono pecuniário (quando o colaborador opta por converter parte das férias em dinheiro).
     ◦ Dependentes: Informe o número de dependentes do colaborador, se houver, para cálculos de benefícios adicionais.
• Todos os outros campos, como o valor total das férias, adicionais e descontos, serão calculados automaticamente com base nas informações fornecidas.
• Dica: Revise os valores inseridos para garantir que o cálculo reflita corretamente a situação do colaborador.</t>
  </si>
  <si>
    <t>IMPORTANTE!</t>
  </si>
  <si>
    <t xml:space="preserve">Fizemos uma aba com "Checklist de Férias" e  "Processos de férias" para ajudar neste processo que consistem diversas etapas importantes para serem analisadas.
Dê um check em todas as etapas que finalizar, e deixe o seu processo de controle de férias mais eficaz. 
Esperamos que goste e que lhe ajude ainda mais! </t>
  </si>
  <si>
    <t>Em caso de dúvidas ou para enviar sugestões, entre em contato pelo e-mail: comunicacao@pontotel.com.br.</t>
  </si>
  <si>
    <t>CADASTRO DE COLABORADORES</t>
  </si>
  <si>
    <t>Colaborador</t>
  </si>
  <si>
    <t>Data contratação</t>
  </si>
  <si>
    <t>Saldo de Férias
Disponível</t>
  </si>
  <si>
    <t xml:space="preserve"> Pendências</t>
  </si>
  <si>
    <t>Ana Oliveira</t>
  </si>
  <si>
    <t>Bruno Martins</t>
  </si>
  <si>
    <t>Camila Rodrigues</t>
  </si>
  <si>
    <t>Diego Ferreira</t>
  </si>
  <si>
    <t>Elisa Souza</t>
  </si>
  <si>
    <t>Rosana Novaes</t>
  </si>
  <si>
    <t>LANÇAMENTO DE FÉRIAS</t>
  </si>
  <si>
    <t>PERÍODO AQUISITIVO</t>
  </si>
  <si>
    <t>PERÍODO DE GOZO</t>
  </si>
  <si>
    <t xml:space="preserve">Colaborador </t>
  </si>
  <si>
    <t>Início Período Aquisitivo</t>
  </si>
  <si>
    <t>Fim Período Aquisitivo</t>
  </si>
  <si>
    <t>Início das Férias</t>
  </si>
  <si>
    <t>Fim das Férias</t>
  </si>
  <si>
    <t>Saldo do Período</t>
  </si>
  <si>
    <t>Dias de férias</t>
  </si>
  <si>
    <t>Saldo Após Férias</t>
  </si>
  <si>
    <t>Cálculos -------&gt;</t>
  </si>
  <si>
    <t>CÁLCULO DE FÉRIAS</t>
  </si>
  <si>
    <t>Fatores</t>
  </si>
  <si>
    <t>Cálculos</t>
  </si>
  <si>
    <t>Proventos</t>
  </si>
  <si>
    <t>Descontos</t>
  </si>
  <si>
    <t>Remuneração base</t>
  </si>
  <si>
    <t>Valor de férias</t>
  </si>
  <si>
    <t>INSS</t>
  </si>
  <si>
    <t>1/3 de férias</t>
  </si>
  <si>
    <t>IRRF</t>
  </si>
  <si>
    <t>Total dias de férias</t>
  </si>
  <si>
    <t>Abono Pecuniário</t>
  </si>
  <si>
    <t>Dias de férias (gozo)</t>
  </si>
  <si>
    <t>1/3 Abono Pecuniário</t>
  </si>
  <si>
    <t>Dias de férias (abono pecuniário)</t>
  </si>
  <si>
    <t>Dependentes IRRF</t>
  </si>
  <si>
    <t>Totais</t>
  </si>
  <si>
    <t>Valor de férias líquido</t>
  </si>
  <si>
    <t>Base IRRF</t>
  </si>
  <si>
    <t>Base INSS</t>
  </si>
  <si>
    <t>TABELA INSS E IRRF</t>
  </si>
  <si>
    <t>Tabela INSS 2026</t>
  </si>
  <si>
    <t>Faixa Salarial</t>
  </si>
  <si>
    <t xml:space="preserve">De </t>
  </si>
  <si>
    <t>Até</t>
  </si>
  <si>
    <t>Alíquota efetiva</t>
  </si>
  <si>
    <t>Valor a Deduzir</t>
  </si>
  <si>
    <t>-</t>
  </si>
  <si>
    <t>Tabela do IRRF 2026</t>
  </si>
  <si>
    <t>De</t>
  </si>
  <si>
    <t>Alíquota %</t>
  </si>
  <si>
    <t>Valor a deduzir R$</t>
  </si>
  <si>
    <t>Dedução por dependente:</t>
  </si>
  <si>
    <t xml:space="preserve">CHECKLIST DE FÉRIAS </t>
  </si>
  <si>
    <t>Status</t>
  </si>
  <si>
    <t>Processos</t>
  </si>
  <si>
    <t>Tenha uma política de férias na sua empresa</t>
  </si>
  <si>
    <t>Ajuste os prazos de solicitações, deixe-os definidos</t>
  </si>
  <si>
    <t>Planeje todas as ausências, de colaboradores e departamentos</t>
  </si>
  <si>
    <t xml:space="preserve">Tenha um software de controle de ponto para controlar e calcular as férias </t>
  </si>
  <si>
    <t xml:space="preserve">Entregue o aviso de férias ao colaborador </t>
  </si>
  <si>
    <t xml:space="preserve">Provisione o pagamento de férias ao colaborador </t>
  </si>
  <si>
    <t xml:space="preserve">PROCESSOS DE FÉRIAS </t>
  </si>
  <si>
    <t xml:space="preserve">Férias Normais </t>
  </si>
  <si>
    <t>Como Funciona?</t>
  </si>
  <si>
    <t xml:space="preserve">Períodos </t>
  </si>
  <si>
    <t>Quando o funcionário completa 1 ano de empresa (período aquisitivo), ele deve usufruir de 30 dias de férias nos próximos 12 meses (período concessivo).</t>
  </si>
  <si>
    <t>Duração</t>
  </si>
  <si>
    <t xml:space="preserve">Após 1 ano trabalhado o colaborador tem direito a 30 dias de férias. Faltas injustificadas podem ser descontadas (caso o colaborador tenha mais de 6 neste período). </t>
  </si>
  <si>
    <t>Abono pecuniário</t>
  </si>
  <si>
    <t>A prática de vender férias. Pode ser vendido até 1/3 do período de férias.</t>
  </si>
  <si>
    <t>Fracionamento do período</t>
  </si>
  <si>
    <t>Pode ser feito em até 3 vezes, mas o colaborador deve desfrutar de pelo menos 14 dias consecutivos em uma das parcelas. E as demais não podem ser inferiores a 5 dias.</t>
  </si>
  <si>
    <t>Pagamento na demissão</t>
  </si>
  <si>
    <t>Se o colaborador sair da empresa antes de completar 12 meses, ele deve receber o valor proporcional de férias aos meses anteriormente trabalhados.</t>
  </si>
  <si>
    <t xml:space="preserve">Férias Coletivas </t>
  </si>
  <si>
    <t xml:space="preserve">Como funciona? </t>
  </si>
  <si>
    <t>Não obrigatória</t>
  </si>
  <si>
    <t>Pode ser feita de interesse da empresa, e pode ser dada a toda empresa, ou apenas para um departamento.</t>
  </si>
  <si>
    <t>O mínimo é de 10 dias e o máximo de 30 dias. Todas devem ser comunicadas com antecedência de 15 dias ao Ministério do Trabalho.</t>
  </si>
  <si>
    <t>Direito dos colaboradores</t>
  </si>
  <si>
    <t>O direito dos funcionários é exatamente igual ao das férias normais. Porém, o período gozado nas férias coletivas é descontado do período de férias normais.</t>
  </si>
  <si>
    <r>
      <t xml:space="preserve">Se precisa de ajuda com o assunto de férias coletivas confira este conteúdo completo: 
</t>
    </r>
    <r>
      <rPr>
        <b/>
        <i/>
        <sz val="12"/>
        <color rgb="FF79397D"/>
        <rFont val="Hanken Grotesk"/>
      </rPr>
      <t>Férias Coletivas: Como Funciona, Cálculo, Legislação [Atualizado]</t>
    </r>
    <r>
      <rPr>
        <b/>
        <sz val="12"/>
        <color rgb="FF000000"/>
        <rFont val="Hanken Grotesk"/>
      </rPr>
      <t xml:space="preserve">
</t>
    </r>
  </si>
  <si>
    <r>
      <t xml:space="preserve">Se precisa de ajuda com o assunto de férias confira este conteúdo completo: 
</t>
    </r>
    <r>
      <rPr>
        <b/>
        <i/>
        <sz val="12"/>
        <color rgb="FF79397D"/>
        <rFont val="Hanken Grotesk"/>
      </rPr>
      <t>Férias: manual para organizar as férias na sua empresa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</si>
</sst>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d/yyyy"/>
    <numFmt numFmtId="165" formatCode="_(&quot;R$&quot;* #,##0.00_);_(&quot;R$&quot;* \(#,##0.00\);_(&quot;R$&quot;* &quot;-&quot;??_);_(@_)"/>
    <numFmt numFmtId="166" formatCode="0.0%"/>
    <numFmt numFmtId="167" formatCode="[$R$ -416]#,##0.00"/>
    <numFmt numFmtId="168" formatCode="_-&quot;R$&quot;\ * #,##0.00_-;\-&quot;R$&quot;\ * #,##0.00_-;_-&quot;R$&quot;\ * &quot;-&quot;??_-;_-@"/>
    <numFmt numFmtId="169" formatCode="_(&quot;R$ &quot;* #,##0.00_);_(&quot;R$ &quot;* \(#,##0.00\);_(&quot;R$ &quot;* &quot;-&quot;??_);_(@_)"/>
  </numFmts>
  <fonts count="41">
    <font>
      <sz val="12"/>
      <color theme="1"/>
      <name val="Arial"/>
      <scheme val="minor"/>
    </font>
    <font>
      <b/>
      <sz val="27"/>
      <color theme="1"/>
      <name val="Hanken Grotesk"/>
    </font>
    <font>
      <b/>
      <sz val="24"/>
      <color rgb="FF0C343D"/>
      <name val="Rubik"/>
    </font>
    <font>
      <sz val="12"/>
      <color theme="1"/>
      <name val="Rubik"/>
    </font>
    <font>
      <b/>
      <sz val="18"/>
      <color rgb="FF12CBBD"/>
      <name val="Rubik"/>
    </font>
    <font>
      <b/>
      <sz val="24"/>
      <color rgb="FFFFFFFF"/>
      <name val="Rubik"/>
    </font>
    <font>
      <b/>
      <sz val="23"/>
      <color theme="1"/>
      <name val="Hanken Grotesk"/>
    </font>
    <font>
      <sz val="12"/>
      <color theme="1"/>
      <name val="Calibri"/>
    </font>
    <font>
      <sz val="18"/>
      <color theme="1"/>
      <name val="Rubik"/>
    </font>
    <font>
      <b/>
      <sz val="24"/>
      <color rgb="FF000000"/>
      <name val="Hanken Grotesk"/>
    </font>
    <font>
      <b/>
      <sz val="18"/>
      <color rgb="FF000000"/>
      <name val="Hanken Grotesk"/>
    </font>
    <font>
      <sz val="12"/>
      <color theme="1"/>
      <name val="Hanken Grotesk"/>
    </font>
    <font>
      <b/>
      <sz val="12"/>
      <color rgb="FFFFFFFF"/>
      <name val="Hanken Grotesk"/>
    </font>
    <font>
      <b/>
      <sz val="12"/>
      <color theme="0"/>
      <name val="Hanken Grotesk"/>
    </font>
    <font>
      <sz val="11"/>
      <color theme="1"/>
      <name val="Hanken Grotesk"/>
    </font>
    <font>
      <sz val="12"/>
      <color rgb="FF000000"/>
      <name val="Hanken Grotesk"/>
    </font>
    <font>
      <sz val="12"/>
      <color theme="1"/>
      <name val="Calibri"/>
    </font>
    <font>
      <b/>
      <sz val="12"/>
      <color rgb="FF000000"/>
      <name val="Hanken Grotesk"/>
    </font>
    <font>
      <b/>
      <sz val="11"/>
      <color rgb="FF000000"/>
      <name val="Hanken Grotesk"/>
    </font>
    <font>
      <sz val="11"/>
      <color rgb="FFFF0000"/>
      <name val="Hanken Grotesk"/>
    </font>
    <font>
      <b/>
      <sz val="13"/>
      <color rgb="FFFF0000"/>
      <name val="Hanken Grotesk"/>
    </font>
    <font>
      <sz val="11"/>
      <color theme="1"/>
      <name val="Rubik"/>
    </font>
    <font>
      <sz val="12"/>
      <color rgb="FFFFFFFF"/>
      <name val="Arial"/>
    </font>
    <font>
      <u/>
      <sz val="12"/>
      <color theme="10"/>
      <name val="Rubik"/>
    </font>
    <font>
      <b/>
      <sz val="14"/>
      <color rgb="FFFFFFFF"/>
      <name val="Hanken Grotesk"/>
    </font>
    <font>
      <sz val="12"/>
      <color rgb="FF0C343D"/>
      <name val="Rubik"/>
    </font>
    <font>
      <b/>
      <i/>
      <sz val="12"/>
      <color rgb="FF79397D"/>
      <name val="Hanken Grotesk"/>
    </font>
    <font>
      <sz val="12"/>
      <color theme="1"/>
      <name val="Calibri"/>
      <family val="2"/>
    </font>
    <font>
      <b/>
      <sz val="24"/>
      <color rgb="FFFFFFFF"/>
      <name val="Calibri"/>
      <family val="2"/>
    </font>
    <font>
      <b/>
      <sz val="24"/>
      <color rgb="FF000000"/>
      <name val="Calibri"/>
      <family val="2"/>
    </font>
    <font>
      <sz val="11"/>
      <color theme="0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C343D"/>
      <name val="Calibri"/>
      <family val="2"/>
    </font>
    <font>
      <b/>
      <sz val="18"/>
      <color rgb="FF12CBBD"/>
      <name val="Calibri"/>
      <family val="2"/>
    </font>
    <font>
      <sz val="18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0"/>
      <name val="Calibri"/>
      <family val="2"/>
    </font>
    <font>
      <b/>
      <sz val="2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CCC31"/>
        <bgColor rgb="FFFCCC31"/>
      </patternFill>
    </fill>
    <fill>
      <patternFill patternType="solid">
        <fgColor rgb="FFFFFFFF"/>
        <bgColor rgb="FFFFFFFF"/>
      </patternFill>
    </fill>
    <fill>
      <patternFill patternType="solid">
        <fgColor rgb="FF79397D"/>
        <bgColor rgb="FF79397D"/>
      </patternFill>
    </fill>
    <fill>
      <patternFill patternType="solid">
        <fgColor rgb="FFF48577"/>
        <bgColor rgb="FFF48577"/>
      </patternFill>
    </fill>
    <fill>
      <patternFill patternType="solid">
        <fgColor rgb="FFE6E6E7"/>
        <bgColor rgb="FFE6E6E7"/>
      </patternFill>
    </fill>
    <fill>
      <patternFill patternType="solid">
        <fgColor rgb="FFFCCC31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 applyAlignment="1"/>
    <xf numFmtId="0" fontId="2" fillId="3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/>
    <xf numFmtId="0" fontId="3" fillId="0" borderId="0" xfId="0" applyFont="1" applyAlignment="1">
      <alignment horizontal="center"/>
    </xf>
    <xf numFmtId="0" fontId="3" fillId="3" borderId="1" xfId="0" applyFont="1" applyFill="1" applyBorder="1"/>
    <xf numFmtId="0" fontId="13" fillId="4" borderId="7" xfId="0" applyFont="1" applyFill="1" applyBorder="1" applyAlignment="1">
      <alignment vertical="center"/>
    </xf>
    <xf numFmtId="0" fontId="11" fillId="0" borderId="0" xfId="0" applyFont="1"/>
    <xf numFmtId="0" fontId="15" fillId="0" borderId="10" xfId="0" applyFont="1" applyBorder="1"/>
    <xf numFmtId="165" fontId="15" fillId="0" borderId="10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3" borderId="10" xfId="0" applyFont="1" applyFill="1" applyBorder="1"/>
    <xf numFmtId="165" fontId="15" fillId="3" borderId="10" xfId="0" applyNumberFormat="1" applyFont="1" applyFill="1" applyBorder="1" applyAlignment="1">
      <alignment horizontal="center"/>
    </xf>
    <xf numFmtId="0" fontId="8" fillId="0" borderId="0" xfId="0" applyFont="1"/>
    <xf numFmtId="166" fontId="15" fillId="0" borderId="10" xfId="0" applyNumberFormat="1" applyFont="1" applyBorder="1" applyAlignment="1">
      <alignment horizontal="center"/>
    </xf>
    <xf numFmtId="10" fontId="15" fillId="0" borderId="10" xfId="0" applyNumberFormat="1" applyFont="1" applyBorder="1" applyAlignment="1">
      <alignment horizontal="center"/>
    </xf>
    <xf numFmtId="0" fontId="16" fillId="3" borderId="1" xfId="0" applyFont="1" applyFill="1" applyBorder="1"/>
    <xf numFmtId="0" fontId="11" fillId="0" borderId="4" xfId="0" applyFont="1" applyBorder="1"/>
    <xf numFmtId="3" fontId="15" fillId="0" borderId="10" xfId="0" applyNumberFormat="1" applyFont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167" fontId="17" fillId="2" borderId="4" xfId="0" applyNumberFormat="1" applyFont="1" applyFill="1" applyBorder="1" applyAlignment="1">
      <alignment horizontal="center"/>
    </xf>
    <xf numFmtId="167" fontId="15" fillId="0" borderId="17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168" fontId="15" fillId="0" borderId="19" xfId="0" applyNumberFormat="1" applyFont="1" applyBorder="1" applyAlignment="1">
      <alignment horizontal="center" vertical="top" wrapText="1"/>
    </xf>
    <xf numFmtId="167" fontId="15" fillId="0" borderId="20" xfId="0" applyNumberFormat="1" applyFont="1" applyBorder="1" applyAlignment="1">
      <alignment horizontal="center"/>
    </xf>
    <xf numFmtId="9" fontId="15" fillId="0" borderId="19" xfId="0" applyNumberFormat="1" applyFont="1" applyBorder="1" applyAlignment="1">
      <alignment horizontal="center"/>
    </xf>
    <xf numFmtId="0" fontId="14" fillId="3" borderId="4" xfId="0" applyFont="1" applyFill="1" applyBorder="1"/>
    <xf numFmtId="0" fontId="14" fillId="3" borderId="21" xfId="0" applyFont="1" applyFill="1" applyBorder="1"/>
    <xf numFmtId="0" fontId="19" fillId="0" borderId="0" xfId="0" applyFont="1" applyAlignment="1">
      <alignment horizontal="left"/>
    </xf>
    <xf numFmtId="0" fontId="15" fillId="0" borderId="19" xfId="0" applyFont="1" applyBorder="1" applyAlignment="1">
      <alignment horizontal="center" vertical="top" wrapText="1"/>
    </xf>
    <xf numFmtId="0" fontId="11" fillId="0" borderId="16" xfId="0" applyFont="1" applyBorder="1"/>
    <xf numFmtId="169" fontId="17" fillId="2" borderId="4" xfId="0" applyNumberFormat="1" applyFont="1" applyFill="1" applyBorder="1" applyAlignment="1">
      <alignment horizontal="center"/>
    </xf>
    <xf numFmtId="169" fontId="15" fillId="2" borderId="21" xfId="0" applyNumberFormat="1" applyFont="1" applyFill="1" applyBorder="1" applyAlignment="1">
      <alignment horizontal="center"/>
    </xf>
    <xf numFmtId="3" fontId="15" fillId="3" borderId="10" xfId="0" applyNumberFormat="1" applyFont="1" applyFill="1" applyBorder="1" applyAlignment="1">
      <alignment horizontal="center"/>
    </xf>
    <xf numFmtId="0" fontId="17" fillId="3" borderId="10" xfId="0" applyFont="1" applyFill="1" applyBorder="1"/>
    <xf numFmtId="165" fontId="17" fillId="3" borderId="10" xfId="0" applyNumberFormat="1" applyFont="1" applyFill="1" applyBorder="1" applyAlignment="1">
      <alignment horizontal="center"/>
    </xf>
    <xf numFmtId="0" fontId="17" fillId="2" borderId="10" xfId="0" applyFont="1" applyFill="1" applyBorder="1"/>
    <xf numFmtId="165" fontId="17" fillId="2" borderId="10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1" fontId="22" fillId="0" borderId="0" xfId="0" applyNumberFormat="1" applyFont="1"/>
    <xf numFmtId="165" fontId="21" fillId="0" borderId="0" xfId="0" applyNumberFormat="1" applyFont="1"/>
    <xf numFmtId="0" fontId="23" fillId="0" borderId="0" xfId="0" applyFont="1"/>
    <xf numFmtId="0" fontId="3" fillId="3" borderId="28" xfId="0" applyFont="1" applyFill="1" applyBorder="1"/>
    <xf numFmtId="0" fontId="3" fillId="3" borderId="2" xfId="0" applyFont="1" applyFill="1" applyBorder="1"/>
    <xf numFmtId="0" fontId="3" fillId="3" borderId="29" xfId="0" applyFont="1" applyFill="1" applyBorder="1"/>
    <xf numFmtId="168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0" fillId="0" borderId="0" xfId="0"/>
    <xf numFmtId="0" fontId="27" fillId="0" borderId="0" xfId="0" applyFont="1"/>
    <xf numFmtId="0" fontId="28" fillId="3" borderId="1" xfId="0" applyFont="1" applyFill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0" fontId="27" fillId="0" borderId="0" xfId="0" applyFont="1" applyAlignment="1"/>
    <xf numFmtId="0" fontId="30" fillId="3" borderId="1" xfId="0" applyFont="1" applyFill="1" applyBorder="1"/>
    <xf numFmtId="164" fontId="30" fillId="3" borderId="1" xfId="0" applyNumberFormat="1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27" fillId="3" borderId="1" xfId="0" applyFont="1" applyFill="1" applyBorder="1"/>
    <xf numFmtId="14" fontId="27" fillId="0" borderId="0" xfId="0" applyNumberFormat="1" applyFont="1"/>
    <xf numFmtId="0" fontId="30" fillId="3" borderId="3" xfId="0" applyFont="1" applyFill="1" applyBorder="1"/>
    <xf numFmtId="164" fontId="30" fillId="3" borderId="3" xfId="0" applyNumberFormat="1" applyFont="1" applyFill="1" applyBorder="1" applyAlignment="1">
      <alignment horizontal="center"/>
    </xf>
    <xf numFmtId="0" fontId="30" fillId="3" borderId="3" xfId="0" applyFont="1" applyFill="1" applyBorder="1" applyAlignment="1">
      <alignment horizontal="center"/>
    </xf>
    <xf numFmtId="0" fontId="31" fillId="4" borderId="4" xfId="0" applyFont="1" applyFill="1" applyBorder="1" applyAlignment="1">
      <alignment vertical="center"/>
    </xf>
    <xf numFmtId="164" fontId="31" fillId="4" borderId="7" xfId="0" applyNumberFormat="1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/>
    </xf>
    <xf numFmtId="0" fontId="32" fillId="2" borderId="8" xfId="0" applyFont="1" applyFill="1" applyBorder="1"/>
    <xf numFmtId="14" fontId="33" fillId="0" borderId="9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/>
    </xf>
    <xf numFmtId="0" fontId="34" fillId="5" borderId="9" xfId="0" applyFont="1" applyFill="1" applyBorder="1" applyAlignment="1">
      <alignment horizontal="center"/>
    </xf>
    <xf numFmtId="14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1" fillId="4" borderId="4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37" fillId="0" borderId="0" xfId="0" applyFont="1"/>
    <xf numFmtId="0" fontId="32" fillId="2" borderId="4" xfId="0" applyFont="1" applyFill="1" applyBorder="1"/>
    <xf numFmtId="14" fontId="27" fillId="0" borderId="13" xfId="0" applyNumberFormat="1" applyFont="1" applyBorder="1" applyAlignment="1">
      <alignment horizontal="center"/>
    </xf>
    <xf numFmtId="14" fontId="27" fillId="6" borderId="14" xfId="0" applyNumberFormat="1" applyFont="1" applyFill="1" applyBorder="1" applyAlignment="1">
      <alignment horizontal="center"/>
    </xf>
    <xf numFmtId="3" fontId="27" fillId="0" borderId="14" xfId="0" applyNumberFormat="1" applyFont="1" applyBorder="1" applyAlignment="1">
      <alignment horizontal="center"/>
    </xf>
    <xf numFmtId="3" fontId="27" fillId="0" borderId="13" xfId="0" applyNumberFormat="1" applyFont="1" applyBorder="1" applyAlignment="1">
      <alignment horizontal="center"/>
    </xf>
    <xf numFmtId="0" fontId="38" fillId="2" borderId="4" xfId="0" applyFont="1" applyFill="1" applyBorder="1"/>
    <xf numFmtId="14" fontId="27" fillId="6" borderId="13" xfId="0" applyNumberFormat="1" applyFont="1" applyFill="1" applyBorder="1" applyAlignment="1">
      <alignment horizontal="center"/>
    </xf>
    <xf numFmtId="14" fontId="27" fillId="6" borderId="0" xfId="0" applyNumberFormat="1" applyFont="1" applyFill="1" applyAlignment="1">
      <alignment horizontal="center"/>
    </xf>
    <xf numFmtId="0" fontId="39" fillId="0" borderId="0" xfId="0" applyFont="1"/>
    <xf numFmtId="0" fontId="29" fillId="0" borderId="2" xfId="0" applyFont="1" applyFill="1" applyBorder="1" applyAlignment="1">
      <alignment vertical="center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6" fillId="0" borderId="0" xfId="0" applyFont="1" applyAlignment="1"/>
    <xf numFmtId="0" fontId="1" fillId="2" borderId="0" xfId="0" applyFont="1" applyFill="1" applyAlignment="1">
      <alignment horizontal="center" wrapText="1"/>
    </xf>
    <xf numFmtId="0" fontId="0" fillId="0" borderId="0" xfId="0"/>
    <xf numFmtId="0" fontId="6" fillId="2" borderId="0" xfId="0" applyFont="1" applyFill="1" applyAlignment="1">
      <alignment wrapText="1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2" borderId="0" xfId="0" applyFont="1" applyFill="1" applyAlignment="1"/>
    <xf numFmtId="0" fontId="11" fillId="2" borderId="0" xfId="0" applyFont="1" applyFill="1" applyAlignment="1">
      <alignment wrapText="1"/>
    </xf>
    <xf numFmtId="0" fontId="29" fillId="2" borderId="2" xfId="0" applyFont="1" applyFill="1" applyBorder="1" applyAlignment="1">
      <alignment horizontal="center" vertical="center"/>
    </xf>
    <xf numFmtId="0" fontId="27" fillId="0" borderId="0" xfId="0" applyFont="1"/>
    <xf numFmtId="0" fontId="37" fillId="6" borderId="14" xfId="0" applyFont="1" applyFill="1" applyBorder="1" applyAlignment="1">
      <alignment horizontal="center" vertical="center"/>
    </xf>
    <xf numFmtId="0" fontId="27" fillId="0" borderId="11" xfId="0" applyFont="1" applyBorder="1"/>
    <xf numFmtId="0" fontId="37" fillId="2" borderId="14" xfId="0" applyFont="1" applyFill="1" applyBorder="1" applyAlignment="1">
      <alignment horizontal="center" vertical="center"/>
    </xf>
    <xf numFmtId="0" fontId="40" fillId="7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2" fillId="4" borderId="7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17" fillId="2" borderId="4" xfId="0" applyFont="1" applyFill="1" applyBorder="1"/>
    <xf numFmtId="0" fontId="0" fillId="0" borderId="15" xfId="0" applyBorder="1"/>
    <xf numFmtId="0" fontId="0" fillId="0" borderId="16" xfId="0" applyBorder="1"/>
    <xf numFmtId="0" fontId="9" fillId="2" borderId="1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5" fillId="3" borderId="10" xfId="0" applyFont="1" applyFill="1" applyBorder="1" applyAlignment="1">
      <alignment vertical="center"/>
    </xf>
    <xf numFmtId="0" fontId="0" fillId="0" borderId="24" xfId="0" applyBorder="1"/>
    <xf numFmtId="0" fontId="24" fillId="4" borderId="10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7" fillId="2" borderId="30" xfId="0" applyFont="1" applyFill="1" applyBorder="1" applyAlignment="1">
      <alignment horizontal="center" wrapText="1"/>
    </xf>
    <xf numFmtId="0" fontId="17" fillId="2" borderId="29" xfId="0" applyFont="1" applyFill="1" applyBorder="1" applyAlignment="1">
      <alignment horizontal="center" wrapText="1"/>
    </xf>
    <xf numFmtId="0" fontId="17" fillId="2" borderId="33" xfId="0" applyFont="1" applyFill="1" applyBorder="1" applyAlignment="1">
      <alignment horizontal="center" wrapText="1"/>
    </xf>
    <xf numFmtId="0" fontId="17" fillId="2" borderId="34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vertical="center"/>
    </xf>
    <xf numFmtId="0" fontId="24" fillId="4" borderId="7" xfId="0" applyFont="1" applyFill="1" applyBorder="1"/>
    <xf numFmtId="0" fontId="15" fillId="0" borderId="9" xfId="0" applyFont="1" applyBorder="1" applyAlignment="1">
      <alignment vertical="center" wrapText="1"/>
    </xf>
    <xf numFmtId="0" fontId="0" fillId="0" borderId="31" xfId="0" applyBorder="1"/>
    <xf numFmtId="0" fontId="0" fillId="0" borderId="32" xfId="0" applyBorder="1"/>
    <xf numFmtId="0" fontId="3" fillId="0" borderId="0" xfId="0" applyFont="1"/>
    <xf numFmtId="0" fontId="24" fillId="4" borderId="4" xfId="0" applyFont="1" applyFill="1" applyBorder="1"/>
    <xf numFmtId="0" fontId="17" fillId="2" borderId="30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25" fillId="3" borderId="2" xfId="0" applyFont="1" applyFill="1" applyBorder="1"/>
  </cellXfs>
  <cellStyles count="1">
    <cellStyle name="Normal" xfId="0" builtinId="0"/>
  </cellStyles>
  <dxfs count="3">
    <dxf>
      <font>
        <color rgb="FF990000"/>
      </font>
      <fill>
        <patternFill patternType="solid">
          <fgColor rgb="FFF4CCCC"/>
          <bgColor rgb="FFF4CCCC"/>
        </patternFill>
      </fill>
    </dxf>
    <dxf>
      <font>
        <color rgb="FF38761D"/>
      </font>
      <fill>
        <patternFill patternType="solid">
          <fgColor rgb="FFB7E1CD"/>
          <bgColor rgb="FFB7E1CD"/>
        </patternFill>
      </fill>
    </dxf>
    <dxf>
      <font>
        <color rgb="FFBF9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colors>
    <mruColors>
      <color rgb="FFFCCC31"/>
      <color rgb="FF793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ontotel.com.br/?utm_source=material_rico&amp;utm_medium=referral&amp;utm_campaign=planilha-combo-de-ferias&amp;utm_content=img_log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419350" cy="923925"/>
    <xdr:pic>
      <xdr:nvPicPr>
        <xdr:cNvPr id="2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152400</xdr:rowOff>
    </xdr:from>
    <xdr:ext cx="2209800" cy="838200"/>
    <xdr:pic>
      <xdr:nvPicPr>
        <xdr:cNvPr id="2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2419350" cy="923925"/>
    <xdr:pic>
      <xdr:nvPicPr>
        <xdr:cNvPr id="3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19050</xdr:rowOff>
    </xdr:from>
    <xdr:ext cx="2419350" cy="923925"/>
    <xdr:pic>
      <xdr:nvPicPr>
        <xdr:cNvPr id="4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0" y="19050"/>
          <a:ext cx="2419350" cy="923925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180975</xdr:rowOff>
    </xdr:from>
    <xdr:ext cx="2105025" cy="800100"/>
    <xdr:pic>
      <xdr:nvPicPr>
        <xdr:cNvPr id="5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9525</xdr:rowOff>
    </xdr:from>
    <xdr:ext cx="2419350" cy="923925"/>
    <xdr:pic>
      <xdr:nvPicPr>
        <xdr:cNvPr id="6" name="image1.png" title="Image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0" y="9525"/>
          <a:ext cx="2419350" cy="923925"/>
        </a:xfrm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s://www.pontotel.com.br/ferias-coletivas-quem-tem-direito/" TargetMode="External"/><Relationship Id="rId1" Type="http://schemas.openxmlformats.org/officeDocument/2006/relationships/hyperlink" Target="https://www.pontotel.com.br/ferias-tudo-sob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Q25"/>
  <sheetViews>
    <sheetView showGridLines="0" topLeftCell="A4" workbookViewId="0">
      <selection activeCell="B6" sqref="B6:J6"/>
    </sheetView>
  </sheetViews>
  <sheetFormatPr defaultColWidth="10.109375" defaultRowHeight="15" customHeight="1"/>
  <cols>
    <col min="17" max="17" width="8.5546875" style="54" customWidth="1"/>
  </cols>
  <sheetData>
    <row r="1" spans="1:17" ht="19.5">
      <c r="A1" s="95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6"/>
    </row>
    <row r="2" spans="1:17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/>
      <c r="Q2" s="4"/>
    </row>
    <row r="3" spans="1:17" ht="30">
      <c r="A3" s="1"/>
      <c r="B3" s="92" t="s">
        <v>1</v>
      </c>
      <c r="C3" s="93"/>
      <c r="D3" s="93"/>
      <c r="E3" s="93"/>
      <c r="F3" s="93"/>
      <c r="G3" s="93"/>
      <c r="H3" s="93"/>
      <c r="I3" s="93"/>
      <c r="J3" s="93"/>
      <c r="L3" s="1"/>
      <c r="M3" s="1"/>
      <c r="N3" s="1"/>
      <c r="O3" s="4"/>
      <c r="P3" s="4"/>
      <c r="Q3" s="4"/>
    </row>
    <row r="4" spans="1:17" ht="30">
      <c r="A4" s="1"/>
      <c r="B4" s="7"/>
      <c r="C4" s="7"/>
      <c r="D4" s="7"/>
      <c r="E4" s="7"/>
      <c r="F4" s="7"/>
      <c r="G4" s="7"/>
      <c r="H4" s="7"/>
      <c r="I4" s="7"/>
      <c r="J4" s="7"/>
      <c r="L4" s="1"/>
      <c r="M4" s="1"/>
      <c r="N4" s="1"/>
      <c r="O4" s="4"/>
      <c r="P4" s="4"/>
      <c r="Q4" s="4"/>
    </row>
    <row r="5" spans="1:17" ht="30">
      <c r="A5" s="1"/>
      <c r="B5" s="94" t="s">
        <v>2</v>
      </c>
      <c r="C5" s="93"/>
      <c r="D5" s="93"/>
      <c r="E5" s="93"/>
      <c r="F5" s="93"/>
      <c r="G5" s="93"/>
      <c r="H5" s="93"/>
      <c r="I5" s="93"/>
      <c r="J5" s="93"/>
      <c r="L5" s="1"/>
      <c r="M5" s="1"/>
      <c r="N5" s="1"/>
      <c r="O5" s="4"/>
      <c r="P5" s="4"/>
      <c r="Q5" s="4"/>
    </row>
    <row r="6" spans="1:17" ht="201" customHeight="1">
      <c r="A6" s="1"/>
      <c r="B6" s="98" t="s">
        <v>3</v>
      </c>
      <c r="C6" s="99"/>
      <c r="D6" s="99"/>
      <c r="E6" s="99"/>
      <c r="F6" s="99"/>
      <c r="G6" s="99"/>
      <c r="H6" s="99"/>
      <c r="I6" s="99"/>
      <c r="J6" s="99"/>
      <c r="L6" s="1"/>
      <c r="M6" s="1"/>
      <c r="N6" s="1"/>
      <c r="O6" s="4"/>
      <c r="P6" s="4"/>
      <c r="Q6" s="4"/>
    </row>
    <row r="7" spans="1:17" ht="30">
      <c r="A7" s="1"/>
      <c r="B7" s="7"/>
      <c r="C7" s="7"/>
      <c r="D7" s="7"/>
      <c r="E7" s="7"/>
      <c r="F7" s="7"/>
      <c r="G7" s="7"/>
      <c r="H7" s="7"/>
      <c r="I7" s="7"/>
      <c r="J7" s="7"/>
      <c r="L7" s="1"/>
      <c r="M7" s="1"/>
      <c r="N7" s="1"/>
      <c r="O7" s="4"/>
      <c r="P7" s="4"/>
      <c r="Q7" s="4"/>
    </row>
    <row r="8" spans="1:17" ht="30">
      <c r="A8" s="1"/>
      <c r="B8" s="94" t="s">
        <v>4</v>
      </c>
      <c r="C8" s="93"/>
      <c r="D8" s="93"/>
      <c r="E8" s="93"/>
      <c r="F8" s="93"/>
      <c r="G8" s="93"/>
      <c r="H8" s="93"/>
      <c r="I8" s="93"/>
      <c r="J8" s="93"/>
      <c r="L8" s="1"/>
      <c r="M8" s="1"/>
      <c r="N8" s="1"/>
      <c r="O8" s="4"/>
      <c r="P8" s="4"/>
      <c r="Q8" s="4"/>
    </row>
    <row r="9" spans="1:17" ht="225" customHeight="1">
      <c r="A9" s="1"/>
      <c r="B9" s="101" t="s">
        <v>5</v>
      </c>
      <c r="C9" s="93"/>
      <c r="D9" s="93"/>
      <c r="E9" s="93"/>
      <c r="F9" s="93"/>
      <c r="G9" s="93"/>
      <c r="H9" s="93"/>
      <c r="I9" s="93"/>
      <c r="J9" s="93"/>
      <c r="L9" s="1"/>
      <c r="M9" s="1"/>
      <c r="N9" s="1"/>
      <c r="O9" s="4"/>
      <c r="P9" s="4"/>
      <c r="Q9" s="4"/>
    </row>
    <row r="10" spans="1:17" ht="30">
      <c r="A10" s="1"/>
      <c r="B10" s="7"/>
      <c r="C10" s="7"/>
      <c r="D10" s="7"/>
      <c r="E10" s="7"/>
      <c r="F10" s="7"/>
      <c r="G10" s="7"/>
      <c r="H10" s="7"/>
      <c r="I10" s="7"/>
      <c r="J10" s="7"/>
      <c r="L10" s="1"/>
      <c r="M10" s="1"/>
      <c r="N10" s="1"/>
      <c r="O10" s="4"/>
      <c r="P10" s="4"/>
      <c r="Q10" s="4"/>
    </row>
    <row r="11" spans="1:17" ht="30">
      <c r="A11" s="1"/>
      <c r="B11" s="94" t="s">
        <v>6</v>
      </c>
      <c r="C11" s="93"/>
      <c r="D11" s="93"/>
      <c r="E11" s="93"/>
      <c r="F11" s="93"/>
      <c r="G11" s="93"/>
      <c r="H11" s="93"/>
      <c r="I11" s="93"/>
      <c r="J11" s="93"/>
      <c r="L11" s="1"/>
      <c r="M11" s="1"/>
      <c r="N11" s="1"/>
      <c r="O11" s="4"/>
      <c r="P11" s="4"/>
      <c r="Q11" s="4"/>
    </row>
    <row r="12" spans="1:17" ht="209.25" customHeight="1">
      <c r="A12" s="1"/>
      <c r="B12" s="102" t="s">
        <v>7</v>
      </c>
      <c r="C12" s="103"/>
      <c r="D12" s="103"/>
      <c r="E12" s="103"/>
      <c r="F12" s="103"/>
      <c r="G12" s="103"/>
      <c r="H12" s="103"/>
      <c r="I12" s="103"/>
      <c r="J12" s="103"/>
      <c r="L12" s="1"/>
      <c r="M12" s="1"/>
      <c r="N12" s="1"/>
      <c r="O12" s="4"/>
      <c r="P12" s="4"/>
      <c r="Q12" s="4"/>
    </row>
    <row r="13" spans="1:17" ht="30">
      <c r="A13" s="1"/>
      <c r="B13" s="7"/>
      <c r="C13" s="7"/>
      <c r="D13" s="7"/>
      <c r="E13" s="7"/>
      <c r="F13" s="7"/>
      <c r="G13" s="7"/>
      <c r="H13" s="7"/>
      <c r="I13" s="7"/>
      <c r="J13" s="7"/>
      <c r="L13" s="1"/>
      <c r="M13" s="1"/>
      <c r="N13" s="1"/>
      <c r="O13" s="4"/>
      <c r="P13" s="4"/>
      <c r="Q13" s="4"/>
    </row>
    <row r="14" spans="1:17" ht="30">
      <c r="A14" s="1"/>
      <c r="B14" s="97" t="s">
        <v>8</v>
      </c>
      <c r="C14" s="93"/>
      <c r="D14" s="93"/>
      <c r="E14" s="93"/>
      <c r="F14" s="93"/>
      <c r="G14" s="93"/>
      <c r="H14" s="93"/>
      <c r="I14" s="93"/>
      <c r="J14" s="93"/>
      <c r="L14" s="1"/>
      <c r="M14" s="1"/>
      <c r="N14" s="1"/>
      <c r="O14" s="4"/>
      <c r="P14" s="4"/>
      <c r="Q14" s="4"/>
    </row>
    <row r="15" spans="1:17" ht="30">
      <c r="A15" s="1"/>
      <c r="B15" s="105" t="s">
        <v>9</v>
      </c>
      <c r="C15" s="93"/>
      <c r="D15" s="93"/>
      <c r="E15" s="93"/>
      <c r="F15" s="93"/>
      <c r="G15" s="93"/>
      <c r="H15" s="93"/>
      <c r="I15" s="93"/>
      <c r="J15" s="93"/>
      <c r="L15" s="1"/>
      <c r="M15" s="1"/>
      <c r="N15" s="1"/>
      <c r="O15" s="4"/>
      <c r="P15" s="4"/>
      <c r="Q15" s="4"/>
    </row>
    <row r="16" spans="1:17" ht="30">
      <c r="A16" s="1"/>
      <c r="B16" s="104"/>
      <c r="C16" s="93"/>
      <c r="D16" s="93"/>
      <c r="E16" s="93"/>
      <c r="F16" s="93"/>
      <c r="G16" s="93"/>
      <c r="H16" s="93"/>
      <c r="I16" s="93"/>
      <c r="J16" s="93"/>
      <c r="L16" s="1"/>
      <c r="M16" s="1"/>
      <c r="N16" s="1"/>
      <c r="O16" s="4"/>
      <c r="P16" s="4"/>
      <c r="Q16" s="4"/>
    </row>
    <row r="17" spans="1:17" ht="30">
      <c r="A17" s="1"/>
      <c r="B17" s="100"/>
      <c r="C17" s="93"/>
      <c r="D17" s="93"/>
      <c r="E17" s="93"/>
      <c r="F17" s="93"/>
      <c r="G17" s="93"/>
      <c r="H17" s="93"/>
      <c r="I17" s="93"/>
      <c r="J17" s="93"/>
      <c r="L17" s="1"/>
      <c r="M17" s="1"/>
      <c r="N17" s="1"/>
      <c r="O17" s="4"/>
      <c r="P17" s="4"/>
      <c r="Q17" s="4"/>
    </row>
    <row r="18" spans="1:17" ht="30">
      <c r="A18" s="1"/>
      <c r="B18" s="100" t="s">
        <v>10</v>
      </c>
      <c r="C18" s="93"/>
      <c r="D18" s="93"/>
      <c r="E18" s="93"/>
      <c r="F18" s="93"/>
      <c r="G18" s="93"/>
      <c r="H18" s="93"/>
      <c r="I18" s="93"/>
      <c r="J18" s="93"/>
      <c r="K18" s="1"/>
      <c r="L18" s="1"/>
      <c r="M18" s="1"/>
      <c r="N18" s="1"/>
      <c r="O18" s="4"/>
      <c r="P18" s="4"/>
      <c r="Q18" s="4"/>
    </row>
    <row r="19" spans="1:17" ht="3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4"/>
      <c r="P19" s="4"/>
      <c r="Q19" s="4"/>
    </row>
    <row r="20" spans="1:17" ht="3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4"/>
      <c r="P20" s="4"/>
      <c r="Q20" s="4"/>
    </row>
    <row r="21" spans="1:17" ht="3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4"/>
      <c r="P21" s="4"/>
      <c r="Q21" s="4"/>
    </row>
    <row r="22" spans="1:17" ht="15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15.7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15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5.7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</sheetData>
  <mergeCells count="13">
    <mergeCell ref="B17:J17"/>
    <mergeCell ref="B18:J18"/>
    <mergeCell ref="B9:J9"/>
    <mergeCell ref="B8:J8"/>
    <mergeCell ref="B12:J12"/>
    <mergeCell ref="B16:J16"/>
    <mergeCell ref="B15:J15"/>
    <mergeCell ref="B11:J11"/>
    <mergeCell ref="B3:J3"/>
    <mergeCell ref="B5:J5"/>
    <mergeCell ref="A1:Q1"/>
    <mergeCell ref="B14:J14"/>
    <mergeCell ref="B6:J6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Z57"/>
  <sheetViews>
    <sheetView showGridLines="0" tabSelected="1" workbookViewId="0">
      <selection sqref="A1:XFD1048576"/>
    </sheetView>
  </sheetViews>
  <sheetFormatPr defaultColWidth="10.109375" defaultRowHeight="15" customHeight="1"/>
  <cols>
    <col min="1" max="1" width="27.21875" style="55" customWidth="1"/>
    <col min="2" max="2" width="48.109375" style="55" customWidth="1"/>
    <col min="3" max="3" width="17.109375" style="55" customWidth="1"/>
    <col min="4" max="4" width="14.6640625" style="55" customWidth="1"/>
    <col min="5" max="5" width="34.109375" style="55" customWidth="1"/>
    <col min="6" max="6" width="4.6640625" style="55" customWidth="1"/>
    <col min="7" max="25" width="11" style="55" customWidth="1"/>
    <col min="26" max="16384" width="10.109375" style="58"/>
  </cols>
  <sheetData>
    <row r="1" spans="2:26" ht="18" customHeight="1">
      <c r="B1" s="56"/>
      <c r="C1" s="57"/>
      <c r="D1" s="56"/>
      <c r="E1" s="56"/>
      <c r="F1" s="56"/>
      <c r="G1" s="56"/>
      <c r="H1" s="56"/>
      <c r="Z1" s="55"/>
    </row>
    <row r="2" spans="2:26" ht="45.75" customHeight="1">
      <c r="B2" s="106" t="s">
        <v>11</v>
      </c>
      <c r="C2" s="107"/>
      <c r="D2" s="107"/>
      <c r="E2" s="107"/>
      <c r="F2" s="107"/>
      <c r="G2" s="107"/>
      <c r="H2" s="107"/>
      <c r="I2" s="107"/>
      <c r="J2" s="107"/>
      <c r="K2" s="56"/>
      <c r="L2" s="56"/>
      <c r="Z2" s="55"/>
    </row>
    <row r="3" spans="2:26" ht="15.75" customHeight="1">
      <c r="B3" s="59"/>
      <c r="C3" s="60"/>
      <c r="D3" s="61"/>
      <c r="E3" s="61"/>
      <c r="F3" s="62"/>
      <c r="G3" s="63"/>
      <c r="Z3" s="55"/>
    </row>
    <row r="4" spans="2:26" ht="15.75" customHeight="1">
      <c r="B4" s="64"/>
      <c r="C4" s="65"/>
      <c r="D4" s="66"/>
      <c r="E4" s="66"/>
      <c r="F4" s="62"/>
      <c r="G4" s="63"/>
      <c r="Z4" s="55"/>
    </row>
    <row r="5" spans="2:26" ht="32.25" customHeight="1">
      <c r="B5" s="67" t="s">
        <v>12</v>
      </c>
      <c r="C5" s="68" t="s">
        <v>13</v>
      </c>
      <c r="D5" s="69" t="s">
        <v>14</v>
      </c>
      <c r="E5" s="69" t="s">
        <v>15</v>
      </c>
      <c r="G5" s="63"/>
      <c r="Z5" s="55"/>
    </row>
    <row r="6" spans="2:26" ht="15.75" customHeight="1">
      <c r="B6" s="70" t="s">
        <v>16</v>
      </c>
      <c r="C6" s="71">
        <v>45332</v>
      </c>
      <c r="D6" s="72">
        <f>30 - SUMIFS('Lançamento de férias'!H:H,
              'Lançamento de férias'!B:B, B6,
              'Lançamento de férias'!C:C, 'Lançamento de férias'!C7)</f>
        <v>20</v>
      </c>
      <c r="E6" s="73" t="str">
        <f ca="1">IF(D6=0,"Férias aprovadas", IF(
    TODAY() &gt; 'Lançamento de férias'!C7 + 365,
    "Férias vencidas",
    "Férias pendentes"
  )
)</f>
        <v>Férias vencidas</v>
      </c>
      <c r="F6" s="63"/>
      <c r="Z6" s="55"/>
    </row>
    <row r="7" spans="2:26" ht="15.75" customHeight="1">
      <c r="B7" s="70" t="s">
        <v>17</v>
      </c>
      <c r="C7" s="71">
        <v>45468</v>
      </c>
      <c r="D7" s="72">
        <f>30 - SUMIFS('Lançamento de férias'!H:H,
              'Lançamento de férias'!B:B, B7,
              'Lançamento de férias'!C:C, 'Lançamento de férias'!C8)</f>
        <v>0</v>
      </c>
      <c r="E7" s="73" t="str">
        <f ca="1">IF(D7=0,"Férias aprovadas", IF(
    TODAY() &gt; 'Lançamento de férias'!C8 + 365,
    "Férias vencidas",
    "Férias pendentes"
  )
)</f>
        <v>Férias aprovadas</v>
      </c>
      <c r="Z7" s="55"/>
    </row>
    <row r="8" spans="2:26" ht="15.75" customHeight="1">
      <c r="B8" s="70" t="s">
        <v>18</v>
      </c>
      <c r="C8" s="71">
        <v>45183</v>
      </c>
      <c r="D8" s="72">
        <f>30 - SUMIFS('Lançamento de férias'!H:H,
              'Lançamento de férias'!B:B, B8,
              'Lançamento de férias'!C:C, 'Lançamento de férias'!C9)</f>
        <v>20</v>
      </c>
      <c r="E8" s="73" t="str">
        <f ca="1">IF(D8=0,"Férias aprovadas", IF(
    TODAY() &gt; 'Lançamento de férias'!C9 + 365,
    "Férias vencidas",
    "Férias pendentes"
  )
)</f>
        <v>Férias vencidas</v>
      </c>
      <c r="Z8" s="55"/>
    </row>
    <row r="9" spans="2:26" ht="15.75" customHeight="1">
      <c r="B9" s="70" t="s">
        <v>19</v>
      </c>
      <c r="C9" s="71">
        <v>45659</v>
      </c>
      <c r="D9" s="72">
        <f>30 - SUMIFS('Lançamento de férias'!H:H,
              'Lançamento de férias'!B:B, B9,
              'Lançamento de férias'!C:C, 'Lançamento de férias'!C10)</f>
        <v>20</v>
      </c>
      <c r="E9" s="73" t="str">
        <f ca="1">IF(D9=0,"Férias aprovadas", IF(
    TODAY() &gt; 'Lançamento de férias'!C10 + 365,
    "Férias vencidas",
    "Férias pendentes"
  )
)</f>
        <v>Férias vencidas</v>
      </c>
      <c r="Z9" s="55"/>
    </row>
    <row r="10" spans="2:26" ht="15.75" customHeight="1">
      <c r="B10" s="70" t="s">
        <v>20</v>
      </c>
      <c r="C10" s="71">
        <v>45402</v>
      </c>
      <c r="D10" s="72">
        <f>30 - SUMIFS('Lançamento de férias'!H:H,
              'Lançamento de férias'!B:B, B10,
              'Lançamento de férias'!C:C, 'Lançamento de férias'!C11)</f>
        <v>6</v>
      </c>
      <c r="E10" s="73" t="str">
        <f ca="1">IF(D10=0,"Férias aprovadas", IF(
    TODAY() &gt; 'Lançamento de férias'!C11 + 365,
    "Férias vencidas",
    "Férias pendentes"
  )
)</f>
        <v>Férias vencidas</v>
      </c>
      <c r="Z10" s="55"/>
    </row>
    <row r="11" spans="2:26" ht="15.75" customHeight="1">
      <c r="B11" s="70" t="s">
        <v>21</v>
      </c>
      <c r="C11" s="71">
        <v>45519</v>
      </c>
      <c r="D11" s="72">
        <f>30 - SUMIFS('Lançamento de férias'!H:H,
              'Lançamento de férias'!B:B, B11,
              'Lançamento de férias'!C:C, 'Lançamento de férias'!C12)</f>
        <v>30</v>
      </c>
      <c r="E11" s="73" t="str">
        <f ca="1">IF(D11=0,"Férias aprovadas", IF(
    TODAY() &gt; 'Lançamento de férias'!C12 + 365,
    "Férias vencidas",
    "Férias pendentes"
  )
)</f>
        <v>Férias vencidas</v>
      </c>
      <c r="Z11" s="55"/>
    </row>
    <row r="12" spans="2:26" ht="15.75" customHeight="1">
      <c r="B12" s="70"/>
      <c r="C12" s="71"/>
      <c r="D12" s="72"/>
      <c r="E12" s="72" t="str">
        <f ca="1">IF(D12="","",ROUND(((TODAY()-D12)/365)*30,0) - SUMIF('Lançamento de férias'!C:C,C12,'Lançamento de férias'!I:I))</f>
        <v/>
      </c>
      <c r="Z12" s="55"/>
    </row>
    <row r="13" spans="2:26" ht="15.75" customHeight="1">
      <c r="B13" s="70"/>
      <c r="C13" s="71"/>
      <c r="D13" s="72"/>
      <c r="E13" s="72" t="str">
        <f ca="1">IF(D13="","",ROUND(((TODAY()-D13)/365)*30,0) - SUMIF('Lançamento de férias'!C:C,C13,'Lançamento de férias'!I:I))</f>
        <v/>
      </c>
      <c r="Z13" s="55"/>
    </row>
    <row r="14" spans="2:26" ht="15.75" customHeight="1">
      <c r="B14" s="70"/>
      <c r="C14" s="71"/>
      <c r="D14" s="72"/>
      <c r="E14" s="72" t="str">
        <f ca="1">IF(D14="","",ROUND(((TODAY()-D14)/365)*30,0) - SUMIF('Lançamento de férias'!C:C,C14,'Lançamento de férias'!I:I))</f>
        <v/>
      </c>
      <c r="Z14" s="55"/>
    </row>
    <row r="15" spans="2:26" ht="15.75" customHeight="1">
      <c r="B15" s="70"/>
      <c r="C15" s="71"/>
      <c r="D15" s="72"/>
      <c r="E15" s="72" t="str">
        <f ca="1">IF(D15="","",ROUND(((TODAY()-D15)/365)*30,0) - SUMIF('Lançamento de férias'!C:C,C15,'Lançamento de férias'!I:I))</f>
        <v/>
      </c>
      <c r="Z15" s="55"/>
    </row>
    <row r="16" spans="2:26" ht="15.75" customHeight="1">
      <c r="B16" s="70"/>
      <c r="C16" s="71"/>
      <c r="D16" s="72"/>
      <c r="E16" s="72" t="str">
        <f ca="1">IF(D16="","",ROUND(((TODAY()-D16)/365)*30,0) - SUMIF('Lançamento de férias'!C:C,C16,'Lançamento de férias'!I:I))</f>
        <v/>
      </c>
      <c r="Z16" s="55"/>
    </row>
    <row r="17" spans="2:26" ht="15.75" customHeight="1">
      <c r="B17" s="70"/>
      <c r="C17" s="71"/>
      <c r="D17" s="72" t="str">
        <f ca="1">IF(C17="","",ROUND(((TODAY()-C17)/365)*30,0) - SUMIF('Lançamento de férias'!B:B,B17,'Lançamento de férias'!H:H))</f>
        <v/>
      </c>
      <c r="E17" s="72" t="str">
        <f ca="1">IF(D17="","",ROUND(((TODAY()-D17)/365)*30,0) - SUMIF('Lançamento de férias'!C:C,C17,'Lançamento de férias'!I:I))</f>
        <v/>
      </c>
      <c r="Z17" s="55"/>
    </row>
    <row r="18" spans="2:26" ht="15.75" customHeight="1">
      <c r="B18" s="70"/>
      <c r="C18" s="71"/>
      <c r="D18" s="72" t="str">
        <f ca="1">IF(C18="","",ROUND(((TODAY()-C18)/365)*30,0) - SUMIF('Lançamento de férias'!B:B,B18,'Lançamento de férias'!H:H))</f>
        <v/>
      </c>
      <c r="E18" s="72" t="str">
        <f ca="1">IF(D18="","",ROUND(((TODAY()-D18)/365)*30,0) - SUMIF('Lançamento de férias'!C:C,C18,'Lançamento de férias'!I:I))</f>
        <v/>
      </c>
      <c r="Z18" s="55"/>
    </row>
    <row r="19" spans="2:26" ht="15.75" customHeight="1">
      <c r="B19" s="70"/>
      <c r="C19" s="71"/>
      <c r="D19" s="72" t="str">
        <f ca="1">IF(C19="","",ROUND(((TODAY()-C19)/365)*30,0) - SUMIF('Lançamento de férias'!B:B,B19,'Lançamento de férias'!H:H))</f>
        <v/>
      </c>
      <c r="E19" s="72" t="str">
        <f ca="1">IF(D19="","",ROUND(((TODAY()-D19)/365)*30,0) - SUMIF('Lançamento de férias'!C:C,C19,'Lançamento de férias'!I:I))</f>
        <v/>
      </c>
      <c r="Z19" s="55"/>
    </row>
    <row r="20" spans="2:26" ht="15.75" customHeight="1">
      <c r="B20" s="70"/>
      <c r="C20" s="71"/>
      <c r="D20" s="72" t="str">
        <f ca="1">IF(C20="","",ROUND(((TODAY()-C20)/365)*30,0) - SUMIF('Lançamento de férias'!B:B,B20,'Lançamento de férias'!H:H))</f>
        <v/>
      </c>
      <c r="E20" s="72" t="str">
        <f ca="1">IF(D20="","",ROUND(((TODAY()-D20)/365)*30,0) - SUMIF('Lançamento de férias'!C:C,C20,'Lançamento de férias'!I:I))</f>
        <v/>
      </c>
      <c r="Z20" s="55"/>
    </row>
    <row r="21" spans="2:26" ht="15.75" customHeight="1">
      <c r="B21" s="70"/>
      <c r="C21" s="71"/>
      <c r="D21" s="72" t="str">
        <f ca="1">IF(C21="","",ROUND(((TODAY()-C21)/365)*30,0) - SUMIF('Lançamento de férias'!B:B,B21,'Lançamento de férias'!H:H))</f>
        <v/>
      </c>
      <c r="E21" s="72" t="str">
        <f ca="1">IF(D21="","",ROUND(((TODAY()-D21)/365)*30,0) - SUMIF('Lançamento de férias'!C:C,C21,'Lançamento de férias'!I:I))</f>
        <v/>
      </c>
      <c r="Z21" s="55"/>
    </row>
    <row r="22" spans="2:26" ht="15.75" customHeight="1">
      <c r="B22" s="70"/>
      <c r="C22" s="71"/>
      <c r="D22" s="72" t="str">
        <f ca="1">IF(C22="","",ROUND(((TODAY()-C22)/365)*30,0) - SUMIF('Lançamento de férias'!B:B,B22,'Lançamento de férias'!H:H))</f>
        <v/>
      </c>
      <c r="E22" s="72" t="str">
        <f ca="1">IF(D22="","",ROUND(((TODAY()-D22)/365)*30,0) - SUMIF('Lançamento de férias'!C:C,C22,'Lançamento de férias'!I:I))</f>
        <v/>
      </c>
      <c r="Z22" s="55"/>
    </row>
    <row r="23" spans="2:26" ht="15.75" customHeight="1">
      <c r="B23" s="70"/>
      <c r="C23" s="71"/>
      <c r="D23" s="72" t="str">
        <f ca="1">IF(C23="","",ROUND(((TODAY()-C23)/365)*30,0) - SUMIF('Lançamento de férias'!B:B,B23,'Lançamento de férias'!H:H))</f>
        <v/>
      </c>
      <c r="E23" s="72" t="str">
        <f ca="1">IF(D23="","",ROUND(((TODAY()-D23)/365)*30,0) - SUMIF('Lançamento de férias'!C:C,C23,'Lançamento de férias'!I:I))</f>
        <v/>
      </c>
      <c r="Z23" s="55"/>
    </row>
    <row r="24" spans="2:26" ht="15.75" customHeight="1">
      <c r="B24" s="70"/>
      <c r="C24" s="71"/>
      <c r="D24" s="72" t="str">
        <f ca="1">IF(C24="","",ROUND(((TODAY()-C24)/365)*30,0) - SUMIF('Lançamento de férias'!B:B,B24,'Lançamento de férias'!H:H))</f>
        <v/>
      </c>
      <c r="E24" s="72" t="str">
        <f ca="1">IF(D24="","",ROUND(((TODAY()-D24)/365)*30,0) - SUMIF('Lançamento de férias'!C:C,C24,'Lançamento de férias'!I:I))</f>
        <v/>
      </c>
      <c r="Z24" s="55"/>
    </row>
    <row r="25" spans="2:26" ht="15.75" customHeight="1">
      <c r="B25" s="70"/>
      <c r="C25" s="71"/>
      <c r="D25" s="72" t="str">
        <f ca="1">IF(C25="","",ROUND(((TODAY()-C25)/365)*30,0) - SUMIF('Lançamento de férias'!B:B,B25,'Lançamento de férias'!H:H))</f>
        <v/>
      </c>
      <c r="E25" s="72" t="str">
        <f ca="1">IF(D25="","",ROUND(((TODAY()-D25)/365)*30,0) - SUMIF('Lançamento de férias'!C:C,C25,'Lançamento de férias'!I:I))</f>
        <v/>
      </c>
      <c r="Z25" s="55"/>
    </row>
    <row r="26" spans="2:26" ht="15.75" customHeight="1">
      <c r="B26" s="70"/>
      <c r="C26" s="71"/>
      <c r="D26" s="72" t="str">
        <f ca="1">IF(C26="","",ROUND(((TODAY()-C26)/365)*30,0) - SUMIF('Lançamento de férias'!B:B,B26,'Lançamento de férias'!H:H))</f>
        <v/>
      </c>
      <c r="E26" s="72" t="str">
        <f ca="1">IF(D26="","",ROUND(((TODAY()-D26)/365)*30,0) - SUMIF('Lançamento de férias'!C:C,C26,'Lançamento de férias'!I:I))</f>
        <v/>
      </c>
      <c r="Z26" s="55"/>
    </row>
    <row r="27" spans="2:26" ht="15.75" customHeight="1">
      <c r="B27" s="70"/>
      <c r="C27" s="71"/>
      <c r="D27" s="72" t="str">
        <f ca="1">IF(C27="","",ROUND(((TODAY()-C27)/365)*30,0) - SUMIF('Lançamento de férias'!B:B,B27,'Lançamento de férias'!H:H))</f>
        <v/>
      </c>
      <c r="E27" s="72" t="str">
        <f ca="1">IF(D27="","",ROUND(((TODAY()-D27)/365)*30,0) - SUMIF('Lançamento de férias'!C:C,C27,'Lançamento de férias'!I:I))</f>
        <v/>
      </c>
      <c r="Z27" s="55"/>
    </row>
    <row r="28" spans="2:26" ht="15.75" customHeight="1">
      <c r="B28" s="70"/>
      <c r="C28" s="71"/>
      <c r="D28" s="72" t="str">
        <f ca="1">IF(C28="","",ROUND(((TODAY()-C28)/365)*30,0) - SUMIF('Lançamento de férias'!B:B,B28,'Lançamento de férias'!H:H))</f>
        <v/>
      </c>
      <c r="E28" s="72" t="str">
        <f ca="1">IF(D28="","",ROUND(((TODAY()-D28)/365)*30,0) - SUMIF('Lançamento de férias'!C:C,C28,'Lançamento de férias'!I:I))</f>
        <v/>
      </c>
      <c r="Z28" s="55"/>
    </row>
    <row r="29" spans="2:26" ht="15.75" customHeight="1">
      <c r="B29" s="70"/>
      <c r="C29" s="71"/>
      <c r="D29" s="72" t="str">
        <f ca="1">IF(C29="","",ROUND(((TODAY()-C29)/365)*30,0) - SUMIF('Lançamento de férias'!B:B,B29,'Lançamento de férias'!H:H))</f>
        <v/>
      </c>
      <c r="E29" s="72" t="str">
        <f ca="1">IF(D29="","",ROUND(((TODAY()-D29)/365)*30,0) - SUMIF('Lançamento de férias'!C:C,C29,'Lançamento de férias'!I:I))</f>
        <v/>
      </c>
      <c r="Z29" s="55"/>
    </row>
    <row r="30" spans="2:26" ht="15.75" customHeight="1">
      <c r="B30" s="70"/>
      <c r="C30" s="71"/>
      <c r="D30" s="72" t="str">
        <f ca="1">IF(C30="","",ROUND(((TODAY()-C30)/365)*30,0) - SUMIF('Lançamento de férias'!B:B,B30,'Lançamento de férias'!H:H))</f>
        <v/>
      </c>
      <c r="E30" s="72" t="str">
        <f ca="1">IF(D30="","",ROUND(((TODAY()-D30)/365)*30,0) - SUMIF('Lançamento de férias'!C:C,C30,'Lançamento de férias'!I:I))</f>
        <v/>
      </c>
      <c r="Z30" s="55"/>
    </row>
    <row r="31" spans="2:26" ht="15.75" customHeight="1">
      <c r="B31" s="70"/>
      <c r="C31" s="71"/>
      <c r="D31" s="72" t="str">
        <f ca="1">IF(C31="","",ROUND(((TODAY()-C31)/365)*30,0) - SUMIF('Lançamento de férias'!B:B,B31,'Lançamento de férias'!H:H))</f>
        <v/>
      </c>
      <c r="E31" s="72" t="str">
        <f ca="1">IF(D31="","",ROUND(((TODAY()-D31)/365)*30,0) - SUMIF('Lançamento de férias'!C:C,C31,'Lançamento de férias'!I:I))</f>
        <v/>
      </c>
      <c r="Z31" s="55"/>
    </row>
    <row r="32" spans="2:26" ht="15.75" customHeight="1">
      <c r="B32" s="70"/>
      <c r="C32" s="71"/>
      <c r="D32" s="72" t="str">
        <f ca="1">IF(C32="","",ROUND(((TODAY()-C32)/365)*30,0) - SUMIF('Lançamento de férias'!B:B,B32,'Lançamento de férias'!H:H))</f>
        <v/>
      </c>
      <c r="E32" s="72" t="str">
        <f ca="1">IF(D32="","",ROUND(((TODAY()-D32)/365)*30,0) - SUMIF('Lançamento de férias'!C:C,C32,'Lançamento de férias'!I:I))</f>
        <v/>
      </c>
      <c r="Z32" s="55"/>
    </row>
    <row r="33" spans="2:26" ht="15.75" customHeight="1">
      <c r="B33" s="70"/>
      <c r="C33" s="71"/>
      <c r="D33" s="72" t="str">
        <f ca="1">IF(C33="","",ROUND(((TODAY()-C33)/365)*30,0) - SUMIF('Lançamento de férias'!B:B,B33,'Lançamento de férias'!H:H))</f>
        <v/>
      </c>
      <c r="E33" s="72" t="str">
        <f ca="1">IF(D33="","",ROUND(((TODAY()-D33)/365)*30,0) - SUMIF('Lançamento de férias'!C:C,C33,'Lançamento de férias'!I:I))</f>
        <v/>
      </c>
      <c r="Z33" s="55"/>
    </row>
    <row r="34" spans="2:26" ht="15.75" customHeight="1">
      <c r="B34" s="70"/>
      <c r="C34" s="71"/>
      <c r="D34" s="72" t="str">
        <f ca="1">IF(C34="","",ROUND(((TODAY()-C34)/365)*30,0) - SUMIF('Lançamento de férias'!B:B,B34,'Lançamento de férias'!H:H))</f>
        <v/>
      </c>
      <c r="E34" s="72" t="str">
        <f ca="1">IF(D34="","",ROUND(((TODAY()-D34)/365)*30,0) - SUMIF('Lançamento de férias'!C:C,C34,'Lançamento de férias'!I:I))</f>
        <v/>
      </c>
      <c r="Z34" s="55"/>
    </row>
    <row r="35" spans="2:26" ht="15.75" customHeight="1">
      <c r="B35" s="70"/>
      <c r="C35" s="71"/>
      <c r="D35" s="72" t="str">
        <f ca="1">IF(C35="","",ROUND(((TODAY()-C35)/365)*30,0) - SUMIF('Lançamento de férias'!B:B,B35,'Lançamento de férias'!H:H))</f>
        <v/>
      </c>
      <c r="E35" s="72" t="str">
        <f ca="1">IF(D35="","",ROUND(((TODAY()-D35)/365)*30,0) - SUMIF('Lançamento de férias'!C:C,C35,'Lançamento de férias'!I:I))</f>
        <v/>
      </c>
      <c r="Z35" s="55"/>
    </row>
    <row r="36" spans="2:26" ht="15.75" customHeight="1">
      <c r="B36" s="70"/>
      <c r="C36" s="71"/>
      <c r="D36" s="72" t="str">
        <f ca="1">IF(C36="","",ROUND(((TODAY()-C36)/365)*30,0) - SUMIF('Lançamento de férias'!B:B,B36,'Lançamento de férias'!H:H))</f>
        <v/>
      </c>
      <c r="E36" s="72" t="str">
        <f ca="1">IF(D36="","",ROUND(((TODAY()-D36)/365)*30,0) - SUMIF('Lançamento de férias'!C:C,C36,'Lançamento de férias'!I:I))</f>
        <v/>
      </c>
      <c r="Z36" s="55"/>
    </row>
    <row r="37" spans="2:26" ht="15.75" customHeight="1">
      <c r="B37" s="70"/>
      <c r="C37" s="71"/>
      <c r="D37" s="72" t="str">
        <f ca="1">IF(C37="","",ROUND(((TODAY()-C37)/365)*30,0) - SUMIF('Lançamento de férias'!B:B,B37,'Lançamento de férias'!H:H))</f>
        <v/>
      </c>
      <c r="E37" s="72" t="str">
        <f ca="1">IF(D37="","",ROUND(((TODAY()-D37)/365)*30,0) - SUMIF('Lançamento de férias'!C:C,C37,'Lançamento de férias'!I:I))</f>
        <v/>
      </c>
      <c r="Z37" s="55"/>
    </row>
    <row r="38" spans="2:26" ht="15.75" customHeight="1">
      <c r="B38" s="70"/>
      <c r="C38" s="71"/>
      <c r="D38" s="72" t="str">
        <f ca="1">IF(C38="","",ROUND(((TODAY()-C38)/365)*30,0) - SUMIF('Lançamento de férias'!B:B,B38,'Lançamento de férias'!H:H))</f>
        <v/>
      </c>
      <c r="E38" s="72" t="str">
        <f ca="1">IF(D38="","",ROUND(((TODAY()-D38)/365)*30,0) - SUMIF('Lançamento de férias'!C:C,C38,'Lançamento de férias'!I:I))</f>
        <v/>
      </c>
      <c r="Z38" s="55"/>
    </row>
    <row r="39" spans="2:26" ht="15.75" customHeight="1">
      <c r="B39" s="70"/>
      <c r="C39" s="71"/>
      <c r="D39" s="72" t="str">
        <f ca="1">IF(C39="","",ROUND(((TODAY()-C39)/365)*30,0) - SUMIF('Lançamento de férias'!B:B,B39,'Lançamento de férias'!H:H))</f>
        <v/>
      </c>
      <c r="E39" s="72" t="str">
        <f ca="1">IF(D39="","",ROUND(((TODAY()-D39)/365)*30,0) - SUMIF('Lançamento de férias'!C:C,C39,'Lançamento de férias'!I:I))</f>
        <v/>
      </c>
      <c r="Z39" s="55"/>
    </row>
    <row r="40" spans="2:26" ht="15.75" customHeight="1">
      <c r="B40" s="70"/>
      <c r="C40" s="71"/>
      <c r="D40" s="72" t="str">
        <f ca="1">IF(C40="","",ROUND(((TODAY()-C40)/365)*30,0) - SUMIF('Lançamento de férias'!B:B,B40,'Lançamento de férias'!H:H))</f>
        <v/>
      </c>
      <c r="E40" s="72" t="str">
        <f ca="1">IF(D40="","",ROUND(((TODAY()-D40)/365)*30,0) - SUMIF('Lançamento de férias'!C:C,C40,'Lançamento de férias'!I:I))</f>
        <v/>
      </c>
      <c r="Z40" s="55"/>
    </row>
    <row r="41" spans="2:26" ht="15.75" customHeight="1">
      <c r="B41" s="70"/>
      <c r="C41" s="71"/>
      <c r="D41" s="72" t="str">
        <f ca="1">IF(C41="","",ROUND(((TODAY()-C41)/365)*30,0) - SUMIF('Lançamento de férias'!B:B,B41,'Lançamento de férias'!H:H))</f>
        <v/>
      </c>
      <c r="E41" s="72" t="str">
        <f ca="1">IF(D41="","",ROUND(((TODAY()-D41)/365)*30,0) - SUMIF('Lançamento de férias'!C:C,C41,'Lançamento de férias'!I:I))</f>
        <v/>
      </c>
      <c r="Z41" s="55"/>
    </row>
    <row r="42" spans="2:26" ht="15.75" customHeight="1">
      <c r="B42" s="70"/>
      <c r="C42" s="71"/>
      <c r="D42" s="72" t="str">
        <f ca="1">IF(C42="","",ROUND(((TODAY()-C42)/365)*30,0) - SUMIF('Lançamento de férias'!B:B,B42,'Lançamento de férias'!H:H))</f>
        <v/>
      </c>
      <c r="E42" s="72" t="str">
        <f ca="1">IF(D42="","",ROUND(((TODAY()-D42)/365)*30,0) - SUMIF('Lançamento de férias'!C:C,C42,'Lançamento de férias'!I:I))</f>
        <v/>
      </c>
      <c r="Z42" s="55"/>
    </row>
    <row r="43" spans="2:26" ht="15.75" customHeight="1">
      <c r="B43" s="70"/>
      <c r="C43" s="71"/>
      <c r="D43" s="72" t="str">
        <f ca="1">IF(C43="","",ROUND(((TODAY()-C43)/365)*30,0) - SUMIF('Lançamento de férias'!B:B,B43,'Lançamento de férias'!H:H))</f>
        <v/>
      </c>
      <c r="E43" s="72" t="str">
        <f ca="1">IF(D43="","",ROUND(((TODAY()-D43)/365)*30,0) - SUMIF('Lançamento de férias'!C:C,C43,'Lançamento de férias'!I:I))</f>
        <v/>
      </c>
      <c r="Z43" s="55"/>
    </row>
    <row r="44" spans="2:26" ht="15.75" customHeight="1">
      <c r="B44" s="70"/>
      <c r="C44" s="71"/>
      <c r="D44" s="72" t="str">
        <f ca="1">IF(C44="","",ROUND(((TODAY()-C44)/365)*30,0) - SUMIF('Lançamento de férias'!B:B,B44,'Lançamento de férias'!H:H))</f>
        <v/>
      </c>
      <c r="E44" s="72" t="str">
        <f ca="1">IF(D44="","",ROUND(((TODAY()-D44)/365)*30,0) - SUMIF('Lançamento de férias'!C:C,C44,'Lançamento de férias'!I:I))</f>
        <v/>
      </c>
      <c r="Z44" s="55"/>
    </row>
    <row r="45" spans="2:26" ht="15.75" customHeight="1">
      <c r="B45" s="70"/>
      <c r="C45" s="71"/>
      <c r="D45" s="72" t="str">
        <f ca="1">IF(C45="","",ROUND(((TODAY()-C45)/365)*30,0) - SUMIF('Lançamento de férias'!B:B,B45,'Lançamento de férias'!H:H))</f>
        <v/>
      </c>
      <c r="E45" s="72" t="str">
        <f ca="1">IF(D45="","",ROUND(((TODAY()-D45)/365)*30,0) - SUMIF('Lançamento de férias'!C:C,C45,'Lançamento de férias'!I:I))</f>
        <v/>
      </c>
      <c r="Z45" s="55"/>
    </row>
    <row r="46" spans="2:26" ht="15.75" customHeight="1">
      <c r="B46" s="70"/>
      <c r="C46" s="71"/>
      <c r="D46" s="72" t="str">
        <f ca="1">IF(C46="","",ROUND(((TODAY()-C46)/365)*30,0) - SUMIF('Lançamento de férias'!B:B,B46,'Lançamento de férias'!H:H))</f>
        <v/>
      </c>
      <c r="E46" s="72" t="str">
        <f ca="1">IF(D46="","",ROUND(((TODAY()-D46)/365)*30,0) - SUMIF('Lançamento de férias'!C:C,C46,'Lançamento de férias'!I:I))</f>
        <v/>
      </c>
      <c r="Z46" s="55"/>
    </row>
    <row r="47" spans="2:26" ht="15.75" customHeight="1">
      <c r="B47" s="70"/>
      <c r="C47" s="71"/>
      <c r="D47" s="72" t="str">
        <f ca="1">IF(C47="","",ROUND(((TODAY()-C47)/365)*30,0) - SUMIF('Lançamento de férias'!B:B,B47,'Lançamento de férias'!H:H))</f>
        <v/>
      </c>
      <c r="E47" s="72" t="str">
        <f ca="1">IF(D47="","",ROUND(((TODAY()-D47)/365)*30,0) - SUMIF('Lançamento de férias'!C:C,C47,'Lançamento de férias'!I:I))</f>
        <v/>
      </c>
      <c r="Z47" s="55"/>
    </row>
    <row r="48" spans="2:26" ht="15.75" customHeight="1">
      <c r="B48" s="70"/>
      <c r="C48" s="71"/>
      <c r="D48" s="72" t="str">
        <f ca="1">IF(C48="","",ROUND(((TODAY()-C48)/365)*30,0) - SUMIF('Lançamento de férias'!B:B,B48,'Lançamento de férias'!H:H))</f>
        <v/>
      </c>
      <c r="E48" s="72" t="str">
        <f ca="1">IF(D48="","",ROUND(((TODAY()-D48)/365)*30,0) - SUMIF('Lançamento de férias'!C:C,C48,'Lançamento de férias'!I:I))</f>
        <v/>
      </c>
      <c r="Z48" s="55"/>
    </row>
    <row r="49" spans="2:26" ht="15.75" customHeight="1">
      <c r="B49" s="70"/>
      <c r="C49" s="71"/>
      <c r="D49" s="72" t="str">
        <f ca="1">IF(C49="","",ROUND(((TODAY()-C49)/365)*30,0) - SUMIF('Lançamento de férias'!B:B,B49,'Lançamento de férias'!H:H))</f>
        <v/>
      </c>
      <c r="E49" s="72" t="str">
        <f ca="1">IF(D49="","",ROUND(((TODAY()-D49)/365)*30,0) - SUMIF('Lançamento de férias'!C:C,C49,'Lançamento de férias'!I:I))</f>
        <v/>
      </c>
      <c r="Z49" s="55"/>
    </row>
    <row r="50" spans="2:26" ht="15.75" customHeight="1">
      <c r="B50" s="70"/>
      <c r="C50" s="71"/>
      <c r="D50" s="72" t="str">
        <f ca="1">IF(C50="","",ROUND(((TODAY()-C50)/365)*30,0) - SUMIF('Lançamento de férias'!B:B,B50,'Lançamento de férias'!H:H))</f>
        <v/>
      </c>
      <c r="E50" s="72" t="str">
        <f ca="1">IF(D50="","",ROUND(((TODAY()-D50)/365)*30,0) - SUMIF('Lançamento de férias'!C:C,C50,'Lançamento de férias'!I:I))</f>
        <v/>
      </c>
      <c r="Z50" s="55"/>
    </row>
    <row r="51" spans="2:26" ht="15.75" customHeight="1">
      <c r="B51" s="70"/>
      <c r="C51" s="71"/>
      <c r="D51" s="72" t="str">
        <f ca="1">IF(C51="","",ROUND(((TODAY()-C51)/365)*30,0) - SUMIF('Lançamento de férias'!B:B,B51,'Lançamento de férias'!H:H))</f>
        <v/>
      </c>
      <c r="E51" s="72" t="str">
        <f ca="1">IF(D51="","",ROUND(((TODAY()-D51)/365)*30,0) - SUMIF('Lançamento de férias'!C:C,C51,'Lançamento de férias'!I:I))</f>
        <v/>
      </c>
      <c r="Z51" s="55"/>
    </row>
    <row r="52" spans="2:26" ht="15.75" customHeight="1">
      <c r="B52" s="70"/>
      <c r="C52" s="71"/>
      <c r="D52" s="72" t="str">
        <f ca="1">IF(C52="","",ROUND(((TODAY()-C52)/365)*30,0) - SUMIF('Lançamento de férias'!B:B,B52,'Lançamento de férias'!H:H))</f>
        <v/>
      </c>
      <c r="E52" s="72" t="str">
        <f ca="1">IF(D52="","",ROUND(((TODAY()-D52)/365)*30,0) - SUMIF('Lançamento de férias'!C:C,C52,'Lançamento de férias'!I:I))</f>
        <v/>
      </c>
      <c r="Z52" s="55"/>
    </row>
    <row r="53" spans="2:26" ht="15.75" customHeight="1">
      <c r="B53" s="70"/>
      <c r="C53" s="71"/>
      <c r="D53" s="72" t="str">
        <f ca="1">IF(C53="","",ROUND(((TODAY()-C53)/365)*30,0) - SUMIF('Lançamento de férias'!B:B,B53,'Lançamento de férias'!H:H))</f>
        <v/>
      </c>
      <c r="E53" s="72" t="str">
        <f ca="1">IF(D53="","",ROUND(((TODAY()-D53)/365)*30,0) - SUMIF('Lançamento de férias'!C:C,C53,'Lançamento de férias'!I:I))</f>
        <v/>
      </c>
      <c r="Z53" s="55"/>
    </row>
    <row r="54" spans="2:26" ht="15.75" customHeight="1">
      <c r="B54" s="70"/>
      <c r="C54" s="71"/>
      <c r="D54" s="72" t="str">
        <f ca="1">IF(C54="","",ROUND(((TODAY()-C54)/365)*30,0) - SUMIF('Lançamento de férias'!B:B,B54,'Lançamento de férias'!H:H))</f>
        <v/>
      </c>
      <c r="E54" s="72" t="str">
        <f ca="1">IF(D54="","",ROUND(((TODAY()-D54)/365)*30,0) - SUMIF('Lançamento de férias'!C:C,C54,'Lançamento de férias'!I:I))</f>
        <v/>
      </c>
      <c r="Z54" s="55"/>
    </row>
    <row r="55" spans="2:26" ht="15.75" customHeight="1">
      <c r="B55" s="70"/>
      <c r="C55" s="71"/>
      <c r="D55" s="72" t="str">
        <f ca="1">IF(C55="","",ROUND(((TODAY()-C55)/365)*30,0) - SUMIF('Lançamento de férias'!B:B,B55,'Lançamento de férias'!H:H))</f>
        <v/>
      </c>
      <c r="E55" s="72" t="str">
        <f ca="1">IF(D55="","",ROUND(((TODAY()-D55)/365)*30,0) - SUMIF('Lançamento de férias'!C:C,C55,'Lançamento de férias'!I:I))</f>
        <v/>
      </c>
      <c r="Z55" s="55"/>
    </row>
    <row r="56" spans="2:26" ht="15.75" customHeight="1">
      <c r="B56" s="70"/>
      <c r="C56" s="71"/>
      <c r="D56" s="72" t="str">
        <f ca="1">IF(C56="","",ROUND(((TODAY()-C56)/365)*30,0) - SUMIF('Lançamento de férias'!B:B,B56,'Lançamento de férias'!H:H))</f>
        <v/>
      </c>
      <c r="E56" s="72" t="str">
        <f ca="1">IF(D56="","",ROUND(((TODAY()-D56)/365)*30,0) - SUMIF('Lançamento de férias'!C:C,C56,'Lançamento de férias'!I:I))</f>
        <v/>
      </c>
      <c r="Z56" s="55"/>
    </row>
    <row r="57" spans="2:26" ht="15.75" customHeight="1">
      <c r="C57" s="74"/>
      <c r="D57" s="75"/>
      <c r="Z57" s="55"/>
    </row>
  </sheetData>
  <mergeCells count="1">
    <mergeCell ref="B2:J2"/>
  </mergeCells>
  <conditionalFormatting sqref="E6:E11 E57">
    <cfRule type="containsText" dxfId="2" priority="1" operator="containsText" text="Férias Pendentes">
      <formula>NOT(ISERROR(SEARCH(("Férias Pendentes"),(E6))))</formula>
    </cfRule>
    <cfRule type="containsText" dxfId="1" priority="2" operator="containsText" text="Férias aprovadas">
      <formula>NOT(ISERROR(SEARCH(("Férias aprovadas"),(E6))))</formula>
    </cfRule>
    <cfRule type="containsText" dxfId="0" priority="3" operator="containsText" text="Férias Vencidas">
      <formula>NOT(ISERROR(SEARCH(("Férias Vencidas"),(E6))))</formula>
    </cfRule>
  </conditionalFormatting>
  <pageMargins left="0.75" right="0.75" top="1" bottom="1" header="0" footer="0"/>
  <pageSetup paperSize="9" orientation="portrait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AE105"/>
  <sheetViews>
    <sheetView showGridLines="0" topLeftCell="A2" workbookViewId="0">
      <selection activeCell="D4" sqref="D4"/>
    </sheetView>
  </sheetViews>
  <sheetFormatPr defaultColWidth="10.109375" defaultRowHeight="15" customHeight="1"/>
  <cols>
    <col min="1" max="1" width="2.33203125" style="55" customWidth="1"/>
    <col min="2" max="2" width="35.88671875" style="55" customWidth="1"/>
    <col min="3" max="6" width="10.88671875" style="55" customWidth="1"/>
    <col min="7" max="8" width="13.44140625" style="55" customWidth="1"/>
    <col min="9" max="9" width="14" style="55" customWidth="1"/>
    <col min="10" max="10" width="1.6640625" style="55" customWidth="1"/>
    <col min="11" max="31" width="11" style="55" customWidth="1"/>
    <col min="32" max="16384" width="10.109375" style="58"/>
  </cols>
  <sheetData>
    <row r="1" spans="1:31" ht="21" customHeight="1">
      <c r="A1" s="76"/>
      <c r="B1" s="76"/>
      <c r="C1" s="77"/>
      <c r="D1" s="77"/>
      <c r="E1" s="77"/>
      <c r="F1" s="77"/>
      <c r="G1" s="76"/>
      <c r="H1" s="76"/>
      <c r="I1" s="76"/>
      <c r="J1" s="76"/>
      <c r="K1" s="76"/>
      <c r="L1" s="76"/>
      <c r="M1" s="76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</row>
    <row r="2" spans="1:31" ht="45.75" customHeight="1">
      <c r="A2" s="76"/>
      <c r="B2" s="91"/>
      <c r="C2" s="111" t="s">
        <v>22</v>
      </c>
      <c r="D2" s="111"/>
      <c r="E2" s="111"/>
      <c r="F2" s="111"/>
      <c r="G2" s="111"/>
      <c r="H2" s="111"/>
      <c r="I2" s="111"/>
      <c r="J2" s="111"/>
      <c r="K2" s="58"/>
      <c r="L2" s="58"/>
      <c r="M2" s="58"/>
      <c r="N2" s="5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</row>
    <row r="3" spans="1:31" ht="23.25">
      <c r="A3" s="76"/>
      <c r="B3" s="76"/>
      <c r="C3" s="77"/>
      <c r="D3" s="77"/>
      <c r="E3" s="77"/>
      <c r="F3" s="77"/>
      <c r="G3" s="76"/>
      <c r="H3" s="76"/>
      <c r="I3" s="76"/>
      <c r="J3" s="76"/>
      <c r="K3" s="76"/>
      <c r="L3" s="76"/>
      <c r="M3" s="76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</row>
    <row r="4" spans="1:31" ht="23.25">
      <c r="A4" s="76"/>
      <c r="B4" s="76"/>
      <c r="C4" s="77"/>
      <c r="D4" s="77"/>
      <c r="E4" s="77"/>
      <c r="F4" s="77"/>
      <c r="G4" s="76"/>
      <c r="H4" s="76"/>
      <c r="I4" s="76"/>
      <c r="J4" s="76"/>
      <c r="K4" s="76"/>
      <c r="L4" s="76"/>
      <c r="M4" s="76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</row>
    <row r="5" spans="1:31" ht="24" customHeight="1">
      <c r="A5" s="76"/>
      <c r="B5" s="76"/>
      <c r="C5" s="110" t="s">
        <v>23</v>
      </c>
      <c r="D5" s="109"/>
      <c r="E5" s="108" t="s">
        <v>24</v>
      </c>
      <c r="F5" s="109"/>
      <c r="G5" s="76"/>
      <c r="H5" s="76"/>
      <c r="I5" s="76"/>
      <c r="J5" s="76"/>
      <c r="K5" s="76"/>
      <c r="L5" s="76"/>
      <c r="M5" s="76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</row>
    <row r="6" spans="1:31" ht="47.25">
      <c r="B6" s="79" t="s">
        <v>25</v>
      </c>
      <c r="C6" s="80" t="s">
        <v>26</v>
      </c>
      <c r="D6" s="80" t="s">
        <v>27</v>
      </c>
      <c r="E6" s="80" t="s">
        <v>28</v>
      </c>
      <c r="F6" s="80" t="s">
        <v>29</v>
      </c>
      <c r="G6" s="80" t="s">
        <v>30</v>
      </c>
      <c r="H6" s="80" t="s">
        <v>31</v>
      </c>
      <c r="I6" s="80" t="s">
        <v>32</v>
      </c>
      <c r="K6" s="75"/>
      <c r="AE6" s="81" t="s">
        <v>33</v>
      </c>
    </row>
    <row r="7" spans="1:31" ht="17.25" customHeight="1">
      <c r="B7" s="82" t="s">
        <v>16</v>
      </c>
      <c r="C7" s="83">
        <f>VLOOKUP(B7, 'Cadastro de Colaboradores'!$B$5:C105, 2, FALSE)</f>
        <v>45332</v>
      </c>
      <c r="D7" s="83">
        <f t="shared" ref="D7:D12" si="0">DATE(YEAR(C7)+1,MONTH(C7),DAY(C7))</f>
        <v>45698</v>
      </c>
      <c r="E7" s="84">
        <v>45839</v>
      </c>
      <c r="F7" s="84">
        <v>45848</v>
      </c>
      <c r="G7" s="85">
        <f t="shared" ref="G7:G17" si="1">MIN(30, INT(DATEDIF(C7,E7,"m"))*2.5)</f>
        <v>30</v>
      </c>
      <c r="H7" s="86">
        <f t="shared" ref="H7:H17" si="2">IF(AND(E7&lt;&gt;"",E7&lt;&gt;""),F7-E7+1,0)</f>
        <v>10</v>
      </c>
      <c r="I7" s="86">
        <f t="shared" ref="I7:I17" si="3">IF(G7&gt;0,G7-H7,0)</f>
        <v>20</v>
      </c>
      <c r="AE7" s="55" t="str">
        <f>'Cadastro de Colaboradores'!B6</f>
        <v>Ana Oliveira</v>
      </c>
    </row>
    <row r="8" spans="1:31" ht="17.25" customHeight="1">
      <c r="B8" s="87" t="s">
        <v>17</v>
      </c>
      <c r="C8" s="83">
        <f>VLOOKUP(B8, 'Cadastro de Colaboradores'!$B$5:C105, 2, FALSE)</f>
        <v>45468</v>
      </c>
      <c r="D8" s="83">
        <f t="shared" si="0"/>
        <v>45833</v>
      </c>
      <c r="E8" s="88">
        <v>46027</v>
      </c>
      <c r="F8" s="88">
        <v>46041</v>
      </c>
      <c r="G8" s="85">
        <f t="shared" si="1"/>
        <v>30</v>
      </c>
      <c r="H8" s="86">
        <f t="shared" si="2"/>
        <v>15</v>
      </c>
      <c r="I8" s="86">
        <f t="shared" si="3"/>
        <v>15</v>
      </c>
      <c r="AE8" s="55" t="str">
        <f>'Cadastro de Colaboradores'!B7</f>
        <v>Bruno Martins</v>
      </c>
    </row>
    <row r="9" spans="1:31" ht="17.25" customHeight="1">
      <c r="B9" s="87" t="s">
        <v>18</v>
      </c>
      <c r="C9" s="83">
        <f>VLOOKUP(B9, 'Cadastro de Colaboradores'!$B$5:C105, 2, FALSE)</f>
        <v>45183</v>
      </c>
      <c r="D9" s="83">
        <f t="shared" si="0"/>
        <v>45549</v>
      </c>
      <c r="E9" s="88">
        <v>45641</v>
      </c>
      <c r="F9" s="88">
        <v>45650</v>
      </c>
      <c r="G9" s="85">
        <f t="shared" si="1"/>
        <v>30</v>
      </c>
      <c r="H9" s="86">
        <f t="shared" si="2"/>
        <v>10</v>
      </c>
      <c r="I9" s="86">
        <f t="shared" si="3"/>
        <v>20</v>
      </c>
      <c r="AE9" s="55" t="str">
        <f>'Cadastro de Colaboradores'!B8</f>
        <v>Camila Rodrigues</v>
      </c>
    </row>
    <row r="10" spans="1:31" ht="17.25" customHeight="1">
      <c r="B10" s="87" t="s">
        <v>19</v>
      </c>
      <c r="C10" s="83">
        <f>VLOOKUP(B10, 'Cadastro de Colaboradores'!$B$5:C105, 2, FALSE)</f>
        <v>45659</v>
      </c>
      <c r="D10" s="83">
        <f t="shared" si="0"/>
        <v>46024</v>
      </c>
      <c r="E10" s="88">
        <v>46056</v>
      </c>
      <c r="F10" s="88">
        <v>46065</v>
      </c>
      <c r="G10" s="85">
        <f t="shared" si="1"/>
        <v>30</v>
      </c>
      <c r="H10" s="86">
        <f t="shared" si="2"/>
        <v>10</v>
      </c>
      <c r="I10" s="86">
        <f t="shared" si="3"/>
        <v>20</v>
      </c>
      <c r="AE10" s="55" t="str">
        <f>'Cadastro de Colaboradores'!B9</f>
        <v>Diego Ferreira</v>
      </c>
    </row>
    <row r="11" spans="1:31" ht="17.25" customHeight="1">
      <c r="B11" s="87" t="s">
        <v>20</v>
      </c>
      <c r="C11" s="83">
        <f>VLOOKUP(B11, 'Cadastro de Colaboradores'!$B$5:C105, 2, FALSE)</f>
        <v>45402</v>
      </c>
      <c r="D11" s="83">
        <f t="shared" si="0"/>
        <v>45767</v>
      </c>
      <c r="E11" s="88">
        <v>45769</v>
      </c>
      <c r="F11" s="88">
        <v>45792</v>
      </c>
      <c r="G11" s="85">
        <f t="shared" si="1"/>
        <v>30</v>
      </c>
      <c r="H11" s="86">
        <f t="shared" si="2"/>
        <v>24</v>
      </c>
      <c r="I11" s="86">
        <f t="shared" si="3"/>
        <v>6</v>
      </c>
      <c r="AE11" s="55" t="str">
        <f>'Cadastro de Colaboradores'!B10</f>
        <v>Elisa Souza</v>
      </c>
    </row>
    <row r="12" spans="1:31" ht="17.25" customHeight="1">
      <c r="B12" s="87" t="s">
        <v>17</v>
      </c>
      <c r="C12" s="83">
        <f>VLOOKUP(B12, 'Cadastro de Colaboradores'!$B$5:C105, 2, FALSE)</f>
        <v>45468</v>
      </c>
      <c r="D12" s="83">
        <f t="shared" si="0"/>
        <v>45833</v>
      </c>
      <c r="E12" s="88">
        <v>46090</v>
      </c>
      <c r="F12" s="88">
        <v>46104</v>
      </c>
      <c r="G12" s="85">
        <f t="shared" si="1"/>
        <v>30</v>
      </c>
      <c r="H12" s="86">
        <f t="shared" si="2"/>
        <v>15</v>
      </c>
      <c r="I12" s="86">
        <f t="shared" si="3"/>
        <v>15</v>
      </c>
      <c r="AE12" s="55" t="str">
        <f>'Cadastro de Colaboradores'!B11</f>
        <v>Rosana Novaes</v>
      </c>
    </row>
    <row r="13" spans="1:31" ht="17.25" customHeight="1">
      <c r="B13" s="87"/>
      <c r="C13" s="83"/>
      <c r="D13" s="83"/>
      <c r="E13" s="88"/>
      <c r="F13" s="88"/>
      <c r="G13" s="85">
        <f t="shared" si="1"/>
        <v>0</v>
      </c>
      <c r="H13" s="86">
        <f t="shared" si="2"/>
        <v>0</v>
      </c>
      <c r="I13" s="86">
        <f t="shared" si="3"/>
        <v>0</v>
      </c>
      <c r="AE13" s="55">
        <f>'Cadastro de Colaboradores'!B12</f>
        <v>0</v>
      </c>
    </row>
    <row r="14" spans="1:31" ht="17.25" customHeight="1">
      <c r="B14" s="87"/>
      <c r="C14" s="86"/>
      <c r="D14" s="86"/>
      <c r="E14" s="88"/>
      <c r="F14" s="88"/>
      <c r="G14" s="85">
        <f t="shared" si="1"/>
        <v>0</v>
      </c>
      <c r="H14" s="86">
        <f t="shared" si="2"/>
        <v>0</v>
      </c>
      <c r="I14" s="86">
        <f t="shared" si="3"/>
        <v>0</v>
      </c>
      <c r="AE14" s="55">
        <f>'Cadastro de Colaboradores'!B13</f>
        <v>0</v>
      </c>
    </row>
    <row r="15" spans="1:31" ht="17.25" customHeight="1">
      <c r="B15" s="87"/>
      <c r="C15" s="86"/>
      <c r="D15" s="86"/>
      <c r="E15" s="88"/>
      <c r="F15" s="88"/>
      <c r="G15" s="85">
        <f t="shared" si="1"/>
        <v>0</v>
      </c>
      <c r="H15" s="86">
        <f t="shared" si="2"/>
        <v>0</v>
      </c>
      <c r="I15" s="86">
        <f t="shared" si="3"/>
        <v>0</v>
      </c>
      <c r="AE15" s="55">
        <f>'Cadastro de Colaboradores'!B14</f>
        <v>0</v>
      </c>
    </row>
    <row r="16" spans="1:31" ht="17.25" customHeight="1">
      <c r="B16" s="87"/>
      <c r="C16" s="86"/>
      <c r="D16" s="86"/>
      <c r="E16" s="88"/>
      <c r="F16" s="88"/>
      <c r="G16" s="85">
        <f t="shared" si="1"/>
        <v>0</v>
      </c>
      <c r="H16" s="86">
        <f t="shared" si="2"/>
        <v>0</v>
      </c>
      <c r="I16" s="86">
        <f t="shared" si="3"/>
        <v>0</v>
      </c>
      <c r="AE16" s="55">
        <f>'Cadastro de Colaboradores'!B15</f>
        <v>0</v>
      </c>
    </row>
    <row r="17" spans="2:31" ht="17.25" customHeight="1">
      <c r="B17" s="87"/>
      <c r="C17" s="86"/>
      <c r="D17" s="86"/>
      <c r="E17" s="88"/>
      <c r="F17" s="88"/>
      <c r="G17" s="85">
        <f t="shared" si="1"/>
        <v>0</v>
      </c>
      <c r="H17" s="86">
        <f t="shared" si="2"/>
        <v>0</v>
      </c>
      <c r="I17" s="86">
        <f t="shared" si="3"/>
        <v>0</v>
      </c>
      <c r="AE17" s="55">
        <f>'Cadastro de Colaboradores'!B16</f>
        <v>0</v>
      </c>
    </row>
    <row r="18" spans="2:31" ht="17.25" customHeight="1">
      <c r="B18" s="87"/>
      <c r="C18" s="86"/>
      <c r="D18" s="86"/>
      <c r="E18" s="88"/>
      <c r="F18" s="88"/>
      <c r="G18" s="86"/>
      <c r="H18" s="86" t="str">
        <f t="shared" ref="H18:H49" si="4">IF(F18="","",F18-E18+1)</f>
        <v/>
      </c>
      <c r="I18" s="86" t="str">
        <f t="shared" ref="I18:I49" si="5">IF(F18="","",F18-E18+1)</f>
        <v/>
      </c>
      <c r="AE18" s="55">
        <f>'Cadastro de Colaboradores'!B17</f>
        <v>0</v>
      </c>
    </row>
    <row r="19" spans="2:31" ht="17.25" customHeight="1">
      <c r="B19" s="87"/>
      <c r="C19" s="86"/>
      <c r="D19" s="86"/>
      <c r="E19" s="88"/>
      <c r="F19" s="88"/>
      <c r="G19" s="86"/>
      <c r="H19" s="86" t="str">
        <f t="shared" si="4"/>
        <v/>
      </c>
      <c r="I19" s="86" t="str">
        <f t="shared" si="5"/>
        <v/>
      </c>
      <c r="AE19" s="55">
        <f>'Cadastro de Colaboradores'!B18</f>
        <v>0</v>
      </c>
    </row>
    <row r="20" spans="2:31" ht="17.25" customHeight="1">
      <c r="B20" s="87"/>
      <c r="C20" s="86"/>
      <c r="D20" s="86"/>
      <c r="E20" s="88"/>
      <c r="F20" s="88"/>
      <c r="G20" s="86"/>
      <c r="H20" s="86" t="str">
        <f t="shared" si="4"/>
        <v/>
      </c>
      <c r="I20" s="86" t="str">
        <f t="shared" si="5"/>
        <v/>
      </c>
      <c r="AE20" s="55">
        <f>'Cadastro de Colaboradores'!B19</f>
        <v>0</v>
      </c>
    </row>
    <row r="21" spans="2:31" ht="17.25" customHeight="1">
      <c r="B21" s="87"/>
      <c r="C21" s="86"/>
      <c r="D21" s="86"/>
      <c r="E21" s="88"/>
      <c r="F21" s="88"/>
      <c r="G21" s="86"/>
      <c r="H21" s="86" t="str">
        <f t="shared" si="4"/>
        <v/>
      </c>
      <c r="I21" s="86" t="str">
        <f t="shared" si="5"/>
        <v/>
      </c>
      <c r="AE21" s="55">
        <f>'Cadastro de Colaboradores'!B20</f>
        <v>0</v>
      </c>
    </row>
    <row r="22" spans="2:31" ht="17.25" customHeight="1">
      <c r="B22" s="87"/>
      <c r="C22" s="86"/>
      <c r="D22" s="86"/>
      <c r="E22" s="88"/>
      <c r="F22" s="88"/>
      <c r="G22" s="86"/>
      <c r="H22" s="86" t="str">
        <f t="shared" si="4"/>
        <v/>
      </c>
      <c r="I22" s="86" t="str">
        <f t="shared" si="5"/>
        <v/>
      </c>
      <c r="AE22" s="55">
        <f>'Cadastro de Colaboradores'!B21</f>
        <v>0</v>
      </c>
    </row>
    <row r="23" spans="2:31" ht="17.25" customHeight="1">
      <c r="B23" s="87"/>
      <c r="C23" s="86"/>
      <c r="D23" s="86"/>
      <c r="E23" s="88"/>
      <c r="F23" s="88"/>
      <c r="G23" s="86"/>
      <c r="H23" s="86" t="str">
        <f t="shared" si="4"/>
        <v/>
      </c>
      <c r="I23" s="86" t="str">
        <f t="shared" si="5"/>
        <v/>
      </c>
      <c r="AE23" s="55">
        <f>'Cadastro de Colaboradores'!B22</f>
        <v>0</v>
      </c>
    </row>
    <row r="24" spans="2:31" ht="17.25" customHeight="1">
      <c r="B24" s="87"/>
      <c r="C24" s="86"/>
      <c r="D24" s="86"/>
      <c r="E24" s="88"/>
      <c r="F24" s="88"/>
      <c r="G24" s="86"/>
      <c r="H24" s="86" t="str">
        <f t="shared" si="4"/>
        <v/>
      </c>
      <c r="I24" s="86" t="str">
        <f t="shared" si="5"/>
        <v/>
      </c>
      <c r="AE24" s="55">
        <f>'Cadastro de Colaboradores'!B23</f>
        <v>0</v>
      </c>
    </row>
    <row r="25" spans="2:31" ht="17.25" customHeight="1">
      <c r="B25" s="87"/>
      <c r="C25" s="86"/>
      <c r="D25" s="86"/>
      <c r="E25" s="88"/>
      <c r="F25" s="88"/>
      <c r="G25" s="86"/>
      <c r="H25" s="86" t="str">
        <f t="shared" si="4"/>
        <v/>
      </c>
      <c r="I25" s="86" t="str">
        <f t="shared" si="5"/>
        <v/>
      </c>
      <c r="AE25" s="55">
        <f>'Cadastro de Colaboradores'!B24</f>
        <v>0</v>
      </c>
    </row>
    <row r="26" spans="2:31" ht="17.25" customHeight="1">
      <c r="B26" s="87"/>
      <c r="C26" s="86"/>
      <c r="D26" s="86"/>
      <c r="E26" s="88"/>
      <c r="F26" s="88"/>
      <c r="G26" s="86"/>
      <c r="H26" s="86" t="str">
        <f t="shared" si="4"/>
        <v/>
      </c>
      <c r="I26" s="86" t="str">
        <f t="shared" si="5"/>
        <v/>
      </c>
      <c r="AE26" s="55">
        <f>'Cadastro de Colaboradores'!B25</f>
        <v>0</v>
      </c>
    </row>
    <row r="27" spans="2:31" ht="17.25" customHeight="1">
      <c r="B27" s="87"/>
      <c r="C27" s="86"/>
      <c r="D27" s="86"/>
      <c r="E27" s="88"/>
      <c r="F27" s="88"/>
      <c r="G27" s="86"/>
      <c r="H27" s="86" t="str">
        <f t="shared" si="4"/>
        <v/>
      </c>
      <c r="I27" s="86" t="str">
        <f t="shared" si="5"/>
        <v/>
      </c>
      <c r="AE27" s="55">
        <f>'Cadastro de Colaboradores'!B26</f>
        <v>0</v>
      </c>
    </row>
    <row r="28" spans="2:31" ht="17.25" customHeight="1">
      <c r="B28" s="87"/>
      <c r="C28" s="86"/>
      <c r="D28" s="86"/>
      <c r="E28" s="88"/>
      <c r="F28" s="88"/>
      <c r="G28" s="86"/>
      <c r="H28" s="86" t="str">
        <f t="shared" si="4"/>
        <v/>
      </c>
      <c r="I28" s="86" t="str">
        <f t="shared" si="5"/>
        <v/>
      </c>
      <c r="AE28" s="55">
        <f>'Cadastro de Colaboradores'!B27</f>
        <v>0</v>
      </c>
    </row>
    <row r="29" spans="2:31" ht="17.25" customHeight="1">
      <c r="B29" s="87"/>
      <c r="C29" s="86"/>
      <c r="D29" s="86"/>
      <c r="E29" s="88"/>
      <c r="F29" s="88"/>
      <c r="G29" s="86"/>
      <c r="H29" s="86" t="str">
        <f t="shared" si="4"/>
        <v/>
      </c>
      <c r="I29" s="86" t="str">
        <f t="shared" si="5"/>
        <v/>
      </c>
      <c r="AE29" s="55">
        <f>'Cadastro de Colaboradores'!B28</f>
        <v>0</v>
      </c>
    </row>
    <row r="30" spans="2:31" ht="17.25" customHeight="1">
      <c r="B30" s="87"/>
      <c r="C30" s="86"/>
      <c r="D30" s="86"/>
      <c r="E30" s="88"/>
      <c r="F30" s="88"/>
      <c r="G30" s="86"/>
      <c r="H30" s="86" t="str">
        <f t="shared" si="4"/>
        <v/>
      </c>
      <c r="I30" s="86" t="str">
        <f t="shared" si="5"/>
        <v/>
      </c>
      <c r="AE30" s="55">
        <f>'Cadastro de Colaboradores'!B29</f>
        <v>0</v>
      </c>
    </row>
    <row r="31" spans="2:31" ht="17.25" customHeight="1">
      <c r="B31" s="87"/>
      <c r="C31" s="86"/>
      <c r="D31" s="86"/>
      <c r="E31" s="88"/>
      <c r="F31" s="88"/>
      <c r="G31" s="86"/>
      <c r="H31" s="86" t="str">
        <f t="shared" si="4"/>
        <v/>
      </c>
      <c r="I31" s="86" t="str">
        <f t="shared" si="5"/>
        <v/>
      </c>
      <c r="AE31" s="55">
        <f>'Cadastro de Colaboradores'!B30</f>
        <v>0</v>
      </c>
    </row>
    <row r="32" spans="2:31" ht="17.25" customHeight="1">
      <c r="B32" s="87"/>
      <c r="C32" s="86"/>
      <c r="D32" s="86"/>
      <c r="E32" s="88"/>
      <c r="F32" s="88"/>
      <c r="G32" s="86"/>
      <c r="H32" s="86" t="str">
        <f t="shared" si="4"/>
        <v/>
      </c>
      <c r="I32" s="86" t="str">
        <f t="shared" si="5"/>
        <v/>
      </c>
      <c r="AE32" s="55">
        <f>'Cadastro de Colaboradores'!B31</f>
        <v>0</v>
      </c>
    </row>
    <row r="33" spans="2:31" ht="17.25" customHeight="1">
      <c r="B33" s="87"/>
      <c r="C33" s="86"/>
      <c r="D33" s="86"/>
      <c r="E33" s="88"/>
      <c r="F33" s="88"/>
      <c r="G33" s="86"/>
      <c r="H33" s="86" t="str">
        <f t="shared" si="4"/>
        <v/>
      </c>
      <c r="I33" s="86" t="str">
        <f t="shared" si="5"/>
        <v/>
      </c>
      <c r="AE33" s="55">
        <f>'Cadastro de Colaboradores'!B32</f>
        <v>0</v>
      </c>
    </row>
    <row r="34" spans="2:31" ht="17.25" customHeight="1">
      <c r="B34" s="87"/>
      <c r="C34" s="86"/>
      <c r="D34" s="86"/>
      <c r="E34" s="88"/>
      <c r="F34" s="88"/>
      <c r="G34" s="86"/>
      <c r="H34" s="86" t="str">
        <f t="shared" si="4"/>
        <v/>
      </c>
      <c r="I34" s="86" t="str">
        <f t="shared" si="5"/>
        <v/>
      </c>
      <c r="AE34" s="55">
        <f>'Cadastro de Colaboradores'!B33</f>
        <v>0</v>
      </c>
    </row>
    <row r="35" spans="2:31" ht="17.25" customHeight="1">
      <c r="B35" s="87"/>
      <c r="C35" s="86"/>
      <c r="D35" s="86"/>
      <c r="E35" s="88"/>
      <c r="F35" s="88"/>
      <c r="G35" s="86"/>
      <c r="H35" s="86" t="str">
        <f t="shared" si="4"/>
        <v/>
      </c>
      <c r="I35" s="86" t="str">
        <f t="shared" si="5"/>
        <v/>
      </c>
      <c r="AE35" s="55">
        <f>'Cadastro de Colaboradores'!B34</f>
        <v>0</v>
      </c>
    </row>
    <row r="36" spans="2:31" ht="17.25" customHeight="1">
      <c r="B36" s="87"/>
      <c r="C36" s="86"/>
      <c r="D36" s="86"/>
      <c r="E36" s="88"/>
      <c r="F36" s="88"/>
      <c r="G36" s="86"/>
      <c r="H36" s="86" t="str">
        <f t="shared" si="4"/>
        <v/>
      </c>
      <c r="I36" s="86" t="str">
        <f t="shared" si="5"/>
        <v/>
      </c>
      <c r="AE36" s="55">
        <f>'Cadastro de Colaboradores'!B35</f>
        <v>0</v>
      </c>
    </row>
    <row r="37" spans="2:31" ht="17.25" customHeight="1">
      <c r="B37" s="87"/>
      <c r="C37" s="86"/>
      <c r="D37" s="86"/>
      <c r="E37" s="88"/>
      <c r="F37" s="88"/>
      <c r="G37" s="86"/>
      <c r="H37" s="86" t="str">
        <f t="shared" si="4"/>
        <v/>
      </c>
      <c r="I37" s="86" t="str">
        <f t="shared" si="5"/>
        <v/>
      </c>
      <c r="AE37" s="55">
        <f>'Cadastro de Colaboradores'!B36</f>
        <v>0</v>
      </c>
    </row>
    <row r="38" spans="2:31" ht="17.25" customHeight="1">
      <c r="B38" s="87"/>
      <c r="C38" s="86"/>
      <c r="D38" s="86"/>
      <c r="E38" s="88"/>
      <c r="F38" s="88"/>
      <c r="G38" s="86"/>
      <c r="H38" s="86" t="str">
        <f t="shared" si="4"/>
        <v/>
      </c>
      <c r="I38" s="86" t="str">
        <f t="shared" si="5"/>
        <v/>
      </c>
      <c r="AE38" s="55">
        <f>'Cadastro de Colaboradores'!B37</f>
        <v>0</v>
      </c>
    </row>
    <row r="39" spans="2:31" ht="17.25" customHeight="1">
      <c r="B39" s="87"/>
      <c r="C39" s="86"/>
      <c r="D39" s="86"/>
      <c r="E39" s="88"/>
      <c r="F39" s="88"/>
      <c r="G39" s="86"/>
      <c r="H39" s="86" t="str">
        <f t="shared" si="4"/>
        <v/>
      </c>
      <c r="I39" s="86" t="str">
        <f t="shared" si="5"/>
        <v/>
      </c>
      <c r="AE39" s="55">
        <f>'Cadastro de Colaboradores'!B38</f>
        <v>0</v>
      </c>
    </row>
    <row r="40" spans="2:31" ht="17.25" customHeight="1">
      <c r="B40" s="87"/>
      <c r="C40" s="89"/>
      <c r="D40" s="89"/>
      <c r="E40" s="88"/>
      <c r="F40" s="88"/>
      <c r="G40" s="86"/>
      <c r="H40" s="86" t="str">
        <f t="shared" si="4"/>
        <v/>
      </c>
      <c r="I40" s="86" t="str">
        <f t="shared" si="5"/>
        <v/>
      </c>
      <c r="AE40" s="55">
        <f>'Cadastro de Colaboradores'!B39</f>
        <v>0</v>
      </c>
    </row>
    <row r="41" spans="2:31" ht="17.25" customHeight="1">
      <c r="B41" s="87"/>
      <c r="C41" s="89"/>
      <c r="D41" s="89"/>
      <c r="E41" s="88"/>
      <c r="F41" s="88"/>
      <c r="G41" s="86"/>
      <c r="H41" s="86" t="str">
        <f t="shared" si="4"/>
        <v/>
      </c>
      <c r="I41" s="86" t="str">
        <f t="shared" si="5"/>
        <v/>
      </c>
      <c r="AE41" s="55">
        <f>'Cadastro de Colaboradores'!B40</f>
        <v>0</v>
      </c>
    </row>
    <row r="42" spans="2:31" ht="17.25" customHeight="1">
      <c r="B42" s="87"/>
      <c r="C42" s="89"/>
      <c r="D42" s="89"/>
      <c r="E42" s="88"/>
      <c r="F42" s="88"/>
      <c r="G42" s="86"/>
      <c r="H42" s="86" t="str">
        <f t="shared" si="4"/>
        <v/>
      </c>
      <c r="I42" s="86" t="str">
        <f t="shared" si="5"/>
        <v/>
      </c>
      <c r="AE42" s="55">
        <f>'Cadastro de Colaboradores'!B41</f>
        <v>0</v>
      </c>
    </row>
    <row r="43" spans="2:31" ht="17.25" customHeight="1">
      <c r="B43" s="87"/>
      <c r="C43" s="89"/>
      <c r="D43" s="89"/>
      <c r="E43" s="88"/>
      <c r="F43" s="88"/>
      <c r="G43" s="86"/>
      <c r="H43" s="86" t="str">
        <f t="shared" si="4"/>
        <v/>
      </c>
      <c r="I43" s="86" t="str">
        <f t="shared" si="5"/>
        <v/>
      </c>
      <c r="AE43" s="55">
        <f>'Cadastro de Colaboradores'!B42</f>
        <v>0</v>
      </c>
    </row>
    <row r="44" spans="2:31" ht="17.25" customHeight="1">
      <c r="B44" s="87"/>
      <c r="C44" s="89"/>
      <c r="D44" s="89"/>
      <c r="E44" s="88"/>
      <c r="F44" s="88"/>
      <c r="G44" s="86"/>
      <c r="H44" s="86" t="str">
        <f t="shared" si="4"/>
        <v/>
      </c>
      <c r="I44" s="86" t="str">
        <f t="shared" si="5"/>
        <v/>
      </c>
      <c r="AE44" s="55">
        <f>'Cadastro de Colaboradores'!B43</f>
        <v>0</v>
      </c>
    </row>
    <row r="45" spans="2:31" ht="17.25" customHeight="1">
      <c r="B45" s="87"/>
      <c r="C45" s="89"/>
      <c r="D45" s="89"/>
      <c r="E45" s="88"/>
      <c r="F45" s="88"/>
      <c r="G45" s="86"/>
      <c r="H45" s="86" t="str">
        <f t="shared" si="4"/>
        <v/>
      </c>
      <c r="I45" s="86" t="str">
        <f t="shared" si="5"/>
        <v/>
      </c>
      <c r="AE45" s="55">
        <f>'Cadastro de Colaboradores'!B44</f>
        <v>0</v>
      </c>
    </row>
    <row r="46" spans="2:31" ht="17.25" customHeight="1">
      <c r="B46" s="87"/>
      <c r="C46" s="89"/>
      <c r="D46" s="89"/>
      <c r="E46" s="88"/>
      <c r="F46" s="88"/>
      <c r="G46" s="86"/>
      <c r="H46" s="86" t="str">
        <f t="shared" si="4"/>
        <v/>
      </c>
      <c r="I46" s="86" t="str">
        <f t="shared" si="5"/>
        <v/>
      </c>
      <c r="AE46" s="55">
        <f>'Cadastro de Colaboradores'!B45</f>
        <v>0</v>
      </c>
    </row>
    <row r="47" spans="2:31" ht="17.25" customHeight="1">
      <c r="B47" s="87"/>
      <c r="C47" s="89"/>
      <c r="D47" s="89"/>
      <c r="E47" s="88"/>
      <c r="F47" s="88"/>
      <c r="G47" s="86"/>
      <c r="H47" s="86" t="str">
        <f t="shared" si="4"/>
        <v/>
      </c>
      <c r="I47" s="86" t="str">
        <f t="shared" si="5"/>
        <v/>
      </c>
      <c r="AE47" s="55">
        <f>'Cadastro de Colaboradores'!B46</f>
        <v>0</v>
      </c>
    </row>
    <row r="48" spans="2:31" ht="17.25" customHeight="1">
      <c r="B48" s="87"/>
      <c r="C48" s="89"/>
      <c r="D48" s="89"/>
      <c r="E48" s="88"/>
      <c r="F48" s="88"/>
      <c r="G48" s="86"/>
      <c r="H48" s="86" t="str">
        <f t="shared" si="4"/>
        <v/>
      </c>
      <c r="I48" s="86" t="str">
        <f t="shared" si="5"/>
        <v/>
      </c>
      <c r="AE48" s="55">
        <f>'Cadastro de Colaboradores'!B47</f>
        <v>0</v>
      </c>
    </row>
    <row r="49" spans="2:31" ht="17.25" customHeight="1">
      <c r="B49" s="87"/>
      <c r="C49" s="89"/>
      <c r="D49" s="89"/>
      <c r="E49" s="88"/>
      <c r="F49" s="88"/>
      <c r="G49" s="86"/>
      <c r="H49" s="86" t="str">
        <f t="shared" si="4"/>
        <v/>
      </c>
      <c r="I49" s="86" t="str">
        <f t="shared" si="5"/>
        <v/>
      </c>
      <c r="AE49" s="55">
        <f>'Cadastro de Colaboradores'!B48</f>
        <v>0</v>
      </c>
    </row>
    <row r="50" spans="2:31" ht="17.25" customHeight="1">
      <c r="B50" s="87"/>
      <c r="C50" s="89"/>
      <c r="D50" s="89"/>
      <c r="E50" s="88"/>
      <c r="F50" s="88"/>
      <c r="G50" s="86"/>
      <c r="H50" s="86" t="str">
        <f t="shared" ref="H50:H81" si="6">IF(F50="","",F50-E50+1)</f>
        <v/>
      </c>
      <c r="I50" s="86" t="str">
        <f t="shared" ref="I50:I81" si="7">IF(F50="","",F50-E50+1)</f>
        <v/>
      </c>
      <c r="AE50" s="55">
        <f>'Cadastro de Colaboradores'!B49</f>
        <v>0</v>
      </c>
    </row>
    <row r="51" spans="2:31" ht="17.25" customHeight="1">
      <c r="B51" s="87"/>
      <c r="C51" s="89"/>
      <c r="D51" s="89"/>
      <c r="E51" s="88"/>
      <c r="F51" s="88"/>
      <c r="G51" s="86"/>
      <c r="H51" s="86" t="str">
        <f t="shared" si="6"/>
        <v/>
      </c>
      <c r="I51" s="86" t="str">
        <f t="shared" si="7"/>
        <v/>
      </c>
      <c r="AE51" s="55">
        <f>'Cadastro de Colaboradores'!B50</f>
        <v>0</v>
      </c>
    </row>
    <row r="52" spans="2:31" ht="17.25" customHeight="1">
      <c r="B52" s="87"/>
      <c r="C52" s="89"/>
      <c r="D52" s="89"/>
      <c r="E52" s="88"/>
      <c r="F52" s="88"/>
      <c r="G52" s="86"/>
      <c r="H52" s="86" t="str">
        <f t="shared" si="6"/>
        <v/>
      </c>
      <c r="I52" s="86" t="str">
        <f t="shared" si="7"/>
        <v/>
      </c>
      <c r="AE52" s="55">
        <f>'Cadastro de Colaboradores'!B51</f>
        <v>0</v>
      </c>
    </row>
    <row r="53" spans="2:31" ht="17.25" customHeight="1">
      <c r="B53" s="87"/>
      <c r="C53" s="89"/>
      <c r="D53" s="89"/>
      <c r="E53" s="88"/>
      <c r="F53" s="88"/>
      <c r="G53" s="86"/>
      <c r="H53" s="86" t="str">
        <f t="shared" si="6"/>
        <v/>
      </c>
      <c r="I53" s="86" t="str">
        <f t="shared" si="7"/>
        <v/>
      </c>
      <c r="AE53" s="55">
        <f>'Cadastro de Colaboradores'!B52</f>
        <v>0</v>
      </c>
    </row>
    <row r="54" spans="2:31" ht="17.25" customHeight="1">
      <c r="B54" s="87"/>
      <c r="C54" s="89"/>
      <c r="D54" s="89"/>
      <c r="E54" s="88"/>
      <c r="F54" s="88"/>
      <c r="G54" s="86"/>
      <c r="H54" s="86" t="str">
        <f t="shared" si="6"/>
        <v/>
      </c>
      <c r="I54" s="86" t="str">
        <f t="shared" si="7"/>
        <v/>
      </c>
      <c r="AE54" s="55">
        <f>'Cadastro de Colaboradores'!B53</f>
        <v>0</v>
      </c>
    </row>
    <row r="55" spans="2:31" ht="17.25" customHeight="1">
      <c r="B55" s="87"/>
      <c r="C55" s="89"/>
      <c r="D55" s="89"/>
      <c r="E55" s="88"/>
      <c r="F55" s="88"/>
      <c r="G55" s="86"/>
      <c r="H55" s="86" t="str">
        <f t="shared" si="6"/>
        <v/>
      </c>
      <c r="I55" s="86" t="str">
        <f t="shared" si="7"/>
        <v/>
      </c>
      <c r="AE55" s="55">
        <f>'Cadastro de Colaboradores'!B54</f>
        <v>0</v>
      </c>
    </row>
    <row r="56" spans="2:31" ht="17.25" customHeight="1">
      <c r="B56" s="87"/>
      <c r="C56" s="89"/>
      <c r="D56" s="89"/>
      <c r="E56" s="88"/>
      <c r="F56" s="88"/>
      <c r="G56" s="86"/>
      <c r="H56" s="86" t="str">
        <f t="shared" si="6"/>
        <v/>
      </c>
      <c r="I56" s="86" t="str">
        <f t="shared" si="7"/>
        <v/>
      </c>
      <c r="AE56" s="55">
        <f>'Cadastro de Colaboradores'!B55</f>
        <v>0</v>
      </c>
    </row>
    <row r="57" spans="2:31" ht="17.25" customHeight="1">
      <c r="B57" s="87"/>
      <c r="C57" s="89"/>
      <c r="D57" s="89"/>
      <c r="E57" s="88"/>
      <c r="F57" s="88"/>
      <c r="G57" s="86"/>
      <c r="H57" s="86" t="str">
        <f t="shared" si="6"/>
        <v/>
      </c>
      <c r="I57" s="86" t="str">
        <f t="shared" si="7"/>
        <v/>
      </c>
      <c r="AE57" s="55">
        <f>'Cadastro de Colaboradores'!B56</f>
        <v>0</v>
      </c>
    </row>
    <row r="58" spans="2:31" ht="17.25" customHeight="1">
      <c r="B58" s="87"/>
      <c r="C58" s="89"/>
      <c r="D58" s="89"/>
      <c r="E58" s="88"/>
      <c r="F58" s="88"/>
      <c r="G58" s="86"/>
      <c r="H58" s="86" t="str">
        <f t="shared" si="6"/>
        <v/>
      </c>
      <c r="I58" s="86" t="str">
        <f t="shared" si="7"/>
        <v/>
      </c>
    </row>
    <row r="59" spans="2:31" ht="17.25" customHeight="1">
      <c r="B59" s="87"/>
      <c r="C59" s="89"/>
      <c r="D59" s="89"/>
      <c r="E59" s="88"/>
      <c r="F59" s="88"/>
      <c r="G59" s="86"/>
      <c r="H59" s="86" t="str">
        <f t="shared" si="6"/>
        <v/>
      </c>
      <c r="I59" s="86" t="str">
        <f t="shared" si="7"/>
        <v/>
      </c>
    </row>
    <row r="60" spans="2:31" ht="17.25" customHeight="1">
      <c r="B60" s="87"/>
      <c r="C60" s="89"/>
      <c r="D60" s="89"/>
      <c r="E60" s="88"/>
      <c r="F60" s="88"/>
      <c r="G60" s="86"/>
      <c r="H60" s="86" t="str">
        <f t="shared" si="6"/>
        <v/>
      </c>
      <c r="I60" s="86" t="str">
        <f t="shared" si="7"/>
        <v/>
      </c>
    </row>
    <row r="61" spans="2:31" ht="17.25" customHeight="1">
      <c r="B61" s="87"/>
      <c r="C61" s="89"/>
      <c r="D61" s="89"/>
      <c r="E61" s="88"/>
      <c r="F61" s="88"/>
      <c r="G61" s="86"/>
      <c r="H61" s="86" t="str">
        <f t="shared" si="6"/>
        <v/>
      </c>
      <c r="I61" s="86" t="str">
        <f t="shared" si="7"/>
        <v/>
      </c>
    </row>
    <row r="62" spans="2:31" ht="17.25" customHeight="1">
      <c r="B62" s="87"/>
      <c r="C62" s="89"/>
      <c r="D62" s="89"/>
      <c r="E62" s="88"/>
      <c r="F62" s="88"/>
      <c r="G62" s="86"/>
      <c r="H62" s="86" t="str">
        <f t="shared" si="6"/>
        <v/>
      </c>
      <c r="I62" s="86" t="str">
        <f t="shared" si="7"/>
        <v/>
      </c>
    </row>
    <row r="63" spans="2:31" ht="17.25" customHeight="1">
      <c r="B63" s="87"/>
      <c r="C63" s="89"/>
      <c r="D63" s="89"/>
      <c r="E63" s="88"/>
      <c r="F63" s="88"/>
      <c r="G63" s="86"/>
      <c r="H63" s="86" t="str">
        <f t="shared" si="6"/>
        <v/>
      </c>
      <c r="I63" s="86" t="str">
        <f t="shared" si="7"/>
        <v/>
      </c>
    </row>
    <row r="64" spans="2:31" ht="17.25" customHeight="1">
      <c r="B64" s="87"/>
      <c r="C64" s="89"/>
      <c r="D64" s="89"/>
      <c r="E64" s="88"/>
      <c r="F64" s="88"/>
      <c r="G64" s="86"/>
      <c r="H64" s="86" t="str">
        <f t="shared" si="6"/>
        <v/>
      </c>
      <c r="I64" s="86" t="str">
        <f t="shared" si="7"/>
        <v/>
      </c>
    </row>
    <row r="65" spans="2:9" ht="17.25" customHeight="1">
      <c r="B65" s="87"/>
      <c r="C65" s="89"/>
      <c r="D65" s="89"/>
      <c r="E65" s="88"/>
      <c r="F65" s="88"/>
      <c r="G65" s="86"/>
      <c r="H65" s="86" t="str">
        <f t="shared" si="6"/>
        <v/>
      </c>
      <c r="I65" s="86" t="str">
        <f t="shared" si="7"/>
        <v/>
      </c>
    </row>
    <row r="66" spans="2:9" ht="17.25" customHeight="1">
      <c r="B66" s="87"/>
      <c r="C66" s="89"/>
      <c r="D66" s="89"/>
      <c r="E66" s="88"/>
      <c r="F66" s="88"/>
      <c r="G66" s="86"/>
      <c r="H66" s="86" t="str">
        <f t="shared" si="6"/>
        <v/>
      </c>
      <c r="I66" s="86" t="str">
        <f t="shared" si="7"/>
        <v/>
      </c>
    </row>
    <row r="67" spans="2:9" ht="17.25" customHeight="1">
      <c r="B67" s="87"/>
      <c r="C67" s="89"/>
      <c r="D67" s="89"/>
      <c r="E67" s="88"/>
      <c r="F67" s="88"/>
      <c r="G67" s="86"/>
      <c r="H67" s="86" t="str">
        <f t="shared" si="6"/>
        <v/>
      </c>
      <c r="I67" s="86" t="str">
        <f t="shared" si="7"/>
        <v/>
      </c>
    </row>
    <row r="68" spans="2:9" ht="17.25" customHeight="1">
      <c r="B68" s="87"/>
      <c r="C68" s="89"/>
      <c r="D68" s="89"/>
      <c r="E68" s="88"/>
      <c r="F68" s="88"/>
      <c r="G68" s="86"/>
      <c r="H68" s="86" t="str">
        <f t="shared" si="6"/>
        <v/>
      </c>
      <c r="I68" s="86" t="str">
        <f t="shared" si="7"/>
        <v/>
      </c>
    </row>
    <row r="69" spans="2:9" ht="17.25" customHeight="1">
      <c r="B69" s="87"/>
      <c r="C69" s="89"/>
      <c r="D69" s="89"/>
      <c r="E69" s="88"/>
      <c r="F69" s="88"/>
      <c r="G69" s="86"/>
      <c r="H69" s="86" t="str">
        <f t="shared" si="6"/>
        <v/>
      </c>
      <c r="I69" s="86" t="str">
        <f t="shared" si="7"/>
        <v/>
      </c>
    </row>
    <row r="70" spans="2:9" ht="17.25" customHeight="1">
      <c r="B70" s="87"/>
      <c r="C70" s="89"/>
      <c r="D70" s="89"/>
      <c r="E70" s="88"/>
      <c r="F70" s="88"/>
      <c r="G70" s="86"/>
      <c r="H70" s="86" t="str">
        <f t="shared" si="6"/>
        <v/>
      </c>
      <c r="I70" s="86" t="str">
        <f t="shared" si="7"/>
        <v/>
      </c>
    </row>
    <row r="71" spans="2:9" ht="17.25" customHeight="1">
      <c r="B71" s="87"/>
      <c r="C71" s="89"/>
      <c r="D71" s="89"/>
      <c r="E71" s="88"/>
      <c r="F71" s="88"/>
      <c r="G71" s="86"/>
      <c r="H71" s="86" t="str">
        <f t="shared" si="6"/>
        <v/>
      </c>
      <c r="I71" s="86" t="str">
        <f t="shared" si="7"/>
        <v/>
      </c>
    </row>
    <row r="72" spans="2:9" ht="17.25" customHeight="1">
      <c r="B72" s="87"/>
      <c r="C72" s="89"/>
      <c r="D72" s="89"/>
      <c r="E72" s="88"/>
      <c r="F72" s="88"/>
      <c r="G72" s="86"/>
      <c r="H72" s="86" t="str">
        <f t="shared" si="6"/>
        <v/>
      </c>
      <c r="I72" s="86" t="str">
        <f t="shared" si="7"/>
        <v/>
      </c>
    </row>
    <row r="73" spans="2:9" ht="17.25" customHeight="1">
      <c r="B73" s="87"/>
      <c r="C73" s="89"/>
      <c r="D73" s="89"/>
      <c r="E73" s="88"/>
      <c r="F73" s="88"/>
      <c r="G73" s="86"/>
      <c r="H73" s="86" t="str">
        <f t="shared" si="6"/>
        <v/>
      </c>
      <c r="I73" s="86" t="str">
        <f t="shared" si="7"/>
        <v/>
      </c>
    </row>
    <row r="74" spans="2:9" ht="17.25" customHeight="1">
      <c r="B74" s="87"/>
      <c r="C74" s="89"/>
      <c r="D74" s="89"/>
      <c r="E74" s="88"/>
      <c r="F74" s="88"/>
      <c r="G74" s="86"/>
      <c r="H74" s="86" t="str">
        <f t="shared" si="6"/>
        <v/>
      </c>
      <c r="I74" s="86" t="str">
        <f t="shared" si="7"/>
        <v/>
      </c>
    </row>
    <row r="75" spans="2:9" ht="17.25" customHeight="1">
      <c r="B75" s="87"/>
      <c r="C75" s="89"/>
      <c r="D75" s="89"/>
      <c r="E75" s="88"/>
      <c r="F75" s="88"/>
      <c r="G75" s="86"/>
      <c r="H75" s="86" t="str">
        <f t="shared" si="6"/>
        <v/>
      </c>
      <c r="I75" s="86" t="str">
        <f t="shared" si="7"/>
        <v/>
      </c>
    </row>
    <row r="76" spans="2:9" ht="17.25" customHeight="1">
      <c r="B76" s="87"/>
      <c r="C76" s="89"/>
      <c r="D76" s="89"/>
      <c r="E76" s="88"/>
      <c r="F76" s="88"/>
      <c r="G76" s="86"/>
      <c r="H76" s="86" t="str">
        <f t="shared" si="6"/>
        <v/>
      </c>
      <c r="I76" s="86" t="str">
        <f t="shared" si="7"/>
        <v/>
      </c>
    </row>
    <row r="77" spans="2:9" ht="17.25" customHeight="1">
      <c r="B77" s="87"/>
      <c r="C77" s="89"/>
      <c r="D77" s="89"/>
      <c r="E77" s="88"/>
      <c r="F77" s="88"/>
      <c r="G77" s="86"/>
      <c r="H77" s="86" t="str">
        <f t="shared" si="6"/>
        <v/>
      </c>
      <c r="I77" s="86" t="str">
        <f t="shared" si="7"/>
        <v/>
      </c>
    </row>
    <row r="78" spans="2:9" ht="17.25" customHeight="1">
      <c r="B78" s="87"/>
      <c r="C78" s="89"/>
      <c r="D78" s="89"/>
      <c r="E78" s="88"/>
      <c r="F78" s="88"/>
      <c r="G78" s="86"/>
      <c r="H78" s="86" t="str">
        <f t="shared" si="6"/>
        <v/>
      </c>
      <c r="I78" s="86" t="str">
        <f t="shared" si="7"/>
        <v/>
      </c>
    </row>
    <row r="79" spans="2:9" ht="17.25" customHeight="1">
      <c r="B79" s="87"/>
      <c r="C79" s="89"/>
      <c r="D79" s="89"/>
      <c r="E79" s="88"/>
      <c r="F79" s="88"/>
      <c r="G79" s="86"/>
      <c r="H79" s="86" t="str">
        <f t="shared" si="6"/>
        <v/>
      </c>
      <c r="I79" s="86" t="str">
        <f t="shared" si="7"/>
        <v/>
      </c>
    </row>
    <row r="80" spans="2:9" ht="17.25" customHeight="1">
      <c r="B80" s="87"/>
      <c r="C80" s="89"/>
      <c r="D80" s="89"/>
      <c r="E80" s="88"/>
      <c r="F80" s="88"/>
      <c r="G80" s="86"/>
      <c r="H80" s="86" t="str">
        <f t="shared" si="6"/>
        <v/>
      </c>
      <c r="I80" s="86" t="str">
        <f t="shared" si="7"/>
        <v/>
      </c>
    </row>
    <row r="81" spans="2:9" ht="17.25" customHeight="1">
      <c r="B81" s="87"/>
      <c r="C81" s="89"/>
      <c r="D81" s="89"/>
      <c r="E81" s="88"/>
      <c r="F81" s="88"/>
      <c r="G81" s="86"/>
      <c r="H81" s="86" t="str">
        <f t="shared" si="6"/>
        <v/>
      </c>
      <c r="I81" s="86" t="str">
        <f t="shared" si="7"/>
        <v/>
      </c>
    </row>
    <row r="82" spans="2:9" ht="17.25" customHeight="1">
      <c r="B82" s="87"/>
      <c r="C82" s="89"/>
      <c r="D82" s="89"/>
      <c r="E82" s="88"/>
      <c r="F82" s="88"/>
      <c r="G82" s="86"/>
      <c r="H82" s="86" t="str">
        <f t="shared" ref="H82:H104" si="8">IF(F82="","",F82-E82+1)</f>
        <v/>
      </c>
      <c r="I82" s="86" t="str">
        <f t="shared" ref="I82:I104" si="9">IF(F82="","",F82-E82+1)</f>
        <v/>
      </c>
    </row>
    <row r="83" spans="2:9" ht="17.25" customHeight="1">
      <c r="B83" s="87"/>
      <c r="C83" s="89"/>
      <c r="D83" s="89"/>
      <c r="E83" s="88"/>
      <c r="F83" s="88"/>
      <c r="G83" s="86"/>
      <c r="H83" s="86" t="str">
        <f t="shared" si="8"/>
        <v/>
      </c>
      <c r="I83" s="86" t="str">
        <f t="shared" si="9"/>
        <v/>
      </c>
    </row>
    <row r="84" spans="2:9" ht="17.25" customHeight="1">
      <c r="B84" s="87"/>
      <c r="C84" s="89"/>
      <c r="D84" s="89"/>
      <c r="E84" s="88"/>
      <c r="F84" s="88"/>
      <c r="G84" s="86"/>
      <c r="H84" s="86" t="str">
        <f t="shared" si="8"/>
        <v/>
      </c>
      <c r="I84" s="86" t="str">
        <f t="shared" si="9"/>
        <v/>
      </c>
    </row>
    <row r="85" spans="2:9" ht="17.25" customHeight="1">
      <c r="B85" s="87"/>
      <c r="C85" s="89"/>
      <c r="D85" s="89"/>
      <c r="E85" s="88"/>
      <c r="F85" s="88"/>
      <c r="G85" s="86"/>
      <c r="H85" s="86" t="str">
        <f t="shared" si="8"/>
        <v/>
      </c>
      <c r="I85" s="86" t="str">
        <f t="shared" si="9"/>
        <v/>
      </c>
    </row>
    <row r="86" spans="2:9" ht="17.25" customHeight="1">
      <c r="B86" s="87"/>
      <c r="C86" s="89"/>
      <c r="D86" s="89"/>
      <c r="E86" s="88"/>
      <c r="F86" s="88"/>
      <c r="G86" s="86"/>
      <c r="H86" s="86" t="str">
        <f t="shared" si="8"/>
        <v/>
      </c>
      <c r="I86" s="86" t="str">
        <f t="shared" si="9"/>
        <v/>
      </c>
    </row>
    <row r="87" spans="2:9" ht="17.25" customHeight="1">
      <c r="B87" s="87"/>
      <c r="C87" s="89"/>
      <c r="D87" s="89"/>
      <c r="E87" s="88"/>
      <c r="F87" s="88"/>
      <c r="G87" s="86"/>
      <c r="H87" s="86" t="str">
        <f t="shared" si="8"/>
        <v/>
      </c>
      <c r="I87" s="86" t="str">
        <f t="shared" si="9"/>
        <v/>
      </c>
    </row>
    <row r="88" spans="2:9" ht="17.25" customHeight="1">
      <c r="B88" s="87"/>
      <c r="C88" s="89"/>
      <c r="D88" s="89"/>
      <c r="E88" s="88"/>
      <c r="F88" s="88"/>
      <c r="G88" s="86"/>
      <c r="H88" s="86" t="str">
        <f t="shared" si="8"/>
        <v/>
      </c>
      <c r="I88" s="86" t="str">
        <f t="shared" si="9"/>
        <v/>
      </c>
    </row>
    <row r="89" spans="2:9" ht="17.25" customHeight="1">
      <c r="B89" s="87"/>
      <c r="C89" s="89"/>
      <c r="D89" s="89"/>
      <c r="E89" s="88"/>
      <c r="F89" s="88"/>
      <c r="G89" s="86"/>
      <c r="H89" s="86" t="str">
        <f t="shared" si="8"/>
        <v/>
      </c>
      <c r="I89" s="86" t="str">
        <f t="shared" si="9"/>
        <v/>
      </c>
    </row>
    <row r="90" spans="2:9" ht="17.25" customHeight="1">
      <c r="B90" s="87"/>
      <c r="C90" s="89"/>
      <c r="D90" s="89"/>
      <c r="E90" s="88"/>
      <c r="F90" s="88"/>
      <c r="G90" s="86"/>
      <c r="H90" s="86" t="str">
        <f t="shared" si="8"/>
        <v/>
      </c>
      <c r="I90" s="86" t="str">
        <f t="shared" si="9"/>
        <v/>
      </c>
    </row>
    <row r="91" spans="2:9" ht="17.25" customHeight="1">
      <c r="B91" s="87"/>
      <c r="C91" s="89"/>
      <c r="D91" s="89"/>
      <c r="E91" s="88"/>
      <c r="F91" s="88"/>
      <c r="G91" s="86"/>
      <c r="H91" s="86" t="str">
        <f t="shared" si="8"/>
        <v/>
      </c>
      <c r="I91" s="86" t="str">
        <f t="shared" si="9"/>
        <v/>
      </c>
    </row>
    <row r="92" spans="2:9" ht="17.25" customHeight="1">
      <c r="B92" s="87"/>
      <c r="C92" s="89"/>
      <c r="D92" s="89"/>
      <c r="E92" s="88"/>
      <c r="F92" s="88"/>
      <c r="G92" s="86"/>
      <c r="H92" s="86" t="str">
        <f t="shared" si="8"/>
        <v/>
      </c>
      <c r="I92" s="86" t="str">
        <f t="shared" si="9"/>
        <v/>
      </c>
    </row>
    <row r="93" spans="2:9" ht="17.25" customHeight="1">
      <c r="B93" s="87"/>
      <c r="C93" s="89"/>
      <c r="D93" s="89"/>
      <c r="E93" s="88"/>
      <c r="F93" s="88"/>
      <c r="G93" s="86"/>
      <c r="H93" s="86" t="str">
        <f t="shared" si="8"/>
        <v/>
      </c>
      <c r="I93" s="86" t="str">
        <f t="shared" si="9"/>
        <v/>
      </c>
    </row>
    <row r="94" spans="2:9" ht="17.25" customHeight="1">
      <c r="B94" s="87"/>
      <c r="C94" s="89"/>
      <c r="D94" s="89"/>
      <c r="E94" s="88"/>
      <c r="F94" s="88"/>
      <c r="G94" s="86"/>
      <c r="H94" s="86" t="str">
        <f t="shared" si="8"/>
        <v/>
      </c>
      <c r="I94" s="86" t="str">
        <f t="shared" si="9"/>
        <v/>
      </c>
    </row>
    <row r="95" spans="2:9" ht="17.25" customHeight="1">
      <c r="B95" s="87"/>
      <c r="C95" s="89"/>
      <c r="D95" s="89"/>
      <c r="E95" s="88"/>
      <c r="F95" s="88"/>
      <c r="G95" s="86"/>
      <c r="H95" s="86" t="str">
        <f t="shared" si="8"/>
        <v/>
      </c>
      <c r="I95" s="86" t="str">
        <f t="shared" si="9"/>
        <v/>
      </c>
    </row>
    <row r="96" spans="2:9" ht="17.25" customHeight="1">
      <c r="B96" s="87"/>
      <c r="C96" s="89"/>
      <c r="D96" s="89"/>
      <c r="E96" s="88"/>
      <c r="F96" s="88"/>
      <c r="G96" s="86"/>
      <c r="H96" s="86" t="str">
        <f t="shared" si="8"/>
        <v/>
      </c>
      <c r="I96" s="86" t="str">
        <f t="shared" si="9"/>
        <v/>
      </c>
    </row>
    <row r="97" spans="2:9" ht="17.25" customHeight="1">
      <c r="B97" s="87"/>
      <c r="C97" s="89"/>
      <c r="D97" s="89"/>
      <c r="E97" s="88"/>
      <c r="F97" s="88"/>
      <c r="G97" s="86"/>
      <c r="H97" s="86" t="str">
        <f t="shared" si="8"/>
        <v/>
      </c>
      <c r="I97" s="86" t="str">
        <f t="shared" si="9"/>
        <v/>
      </c>
    </row>
    <row r="98" spans="2:9" ht="17.25" customHeight="1">
      <c r="B98" s="87"/>
      <c r="C98" s="89"/>
      <c r="D98" s="89"/>
      <c r="E98" s="88"/>
      <c r="F98" s="88"/>
      <c r="G98" s="86"/>
      <c r="H98" s="86" t="str">
        <f t="shared" si="8"/>
        <v/>
      </c>
      <c r="I98" s="86" t="str">
        <f t="shared" si="9"/>
        <v/>
      </c>
    </row>
    <row r="99" spans="2:9" ht="17.25" customHeight="1">
      <c r="B99" s="87"/>
      <c r="C99" s="89"/>
      <c r="D99" s="89"/>
      <c r="E99" s="88"/>
      <c r="F99" s="88"/>
      <c r="G99" s="86"/>
      <c r="H99" s="86" t="str">
        <f t="shared" si="8"/>
        <v/>
      </c>
      <c r="I99" s="86" t="str">
        <f t="shared" si="9"/>
        <v/>
      </c>
    </row>
    <row r="100" spans="2:9" ht="17.25" customHeight="1">
      <c r="B100" s="87"/>
      <c r="C100" s="89"/>
      <c r="D100" s="89"/>
      <c r="E100" s="88"/>
      <c r="F100" s="88"/>
      <c r="G100" s="86"/>
      <c r="H100" s="86" t="str">
        <f t="shared" si="8"/>
        <v/>
      </c>
      <c r="I100" s="86" t="str">
        <f t="shared" si="9"/>
        <v/>
      </c>
    </row>
    <row r="101" spans="2:9" ht="17.25" customHeight="1">
      <c r="B101" s="87"/>
      <c r="C101" s="89"/>
      <c r="D101" s="89"/>
      <c r="E101" s="88"/>
      <c r="F101" s="88"/>
      <c r="G101" s="86"/>
      <c r="H101" s="86" t="str">
        <f t="shared" si="8"/>
        <v/>
      </c>
      <c r="I101" s="86" t="str">
        <f t="shared" si="9"/>
        <v/>
      </c>
    </row>
    <row r="102" spans="2:9" ht="17.25" customHeight="1">
      <c r="B102" s="87"/>
      <c r="C102" s="89"/>
      <c r="D102" s="89"/>
      <c r="E102" s="88"/>
      <c r="F102" s="88"/>
      <c r="G102" s="86"/>
      <c r="H102" s="86" t="str">
        <f t="shared" si="8"/>
        <v/>
      </c>
      <c r="I102" s="86" t="str">
        <f t="shared" si="9"/>
        <v/>
      </c>
    </row>
    <row r="103" spans="2:9" ht="17.25" customHeight="1">
      <c r="B103" s="87"/>
      <c r="C103" s="89"/>
      <c r="D103" s="89"/>
      <c r="E103" s="88"/>
      <c r="F103" s="88"/>
      <c r="G103" s="86"/>
      <c r="H103" s="86" t="str">
        <f t="shared" si="8"/>
        <v/>
      </c>
      <c r="I103" s="86" t="str">
        <f t="shared" si="9"/>
        <v/>
      </c>
    </row>
    <row r="104" spans="2:9" ht="17.25" customHeight="1">
      <c r="B104" s="87"/>
      <c r="C104" s="89"/>
      <c r="D104" s="89"/>
      <c r="E104" s="88"/>
      <c r="F104" s="88"/>
      <c r="G104" s="86"/>
      <c r="H104" s="86" t="str">
        <f t="shared" si="8"/>
        <v/>
      </c>
      <c r="I104" s="86" t="str">
        <f t="shared" si="9"/>
        <v/>
      </c>
    </row>
    <row r="105" spans="2:9" ht="15.75" customHeight="1">
      <c r="B105" s="90"/>
      <c r="C105" s="74"/>
      <c r="D105" s="74"/>
      <c r="E105" s="74"/>
      <c r="F105" s="74"/>
      <c r="G105" s="75"/>
      <c r="H105" s="75"/>
      <c r="I105" s="75"/>
    </row>
  </sheetData>
  <mergeCells count="3">
    <mergeCell ref="E5:F5"/>
    <mergeCell ref="C5:D5"/>
    <mergeCell ref="C2:J2"/>
  </mergeCells>
  <dataValidations count="1">
    <dataValidation type="list" allowBlank="1" showErrorMessage="1" sqref="B7:B104" xr:uid="{00000000-0002-0000-0200-000000000000}">
      <formula1>$AE$7:$AE$57</formula1>
    </dataValidation>
  </dataValidations>
  <pageMargins left="0.75" right="0.75" top="1" bottom="1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Z1000"/>
  <sheetViews>
    <sheetView showGridLines="0" workbookViewId="0">
      <selection activeCell="E13" sqref="E13"/>
    </sheetView>
  </sheetViews>
  <sheetFormatPr defaultColWidth="10.109375" defaultRowHeight="15" customHeight="1"/>
  <cols>
    <col min="1" max="1" width="28.88671875" style="54" customWidth="1"/>
    <col min="2" max="2" width="27.33203125" style="54" customWidth="1"/>
    <col min="3" max="3" width="13.6640625" style="54" customWidth="1"/>
    <col min="4" max="4" width="1.77734375" style="54" customWidth="1"/>
    <col min="5" max="5" width="24.77734375" style="54" customWidth="1"/>
    <col min="6" max="6" width="14.109375" style="54" customWidth="1"/>
    <col min="7" max="7" width="11.77734375" style="54" customWidth="1"/>
    <col min="8" max="26" width="11" style="54" customWidth="1"/>
  </cols>
  <sheetData>
    <row r="1" spans="1:26" ht="23.25">
      <c r="A1" s="2"/>
      <c r="B1" s="3"/>
      <c r="C1" s="3"/>
      <c r="D1" s="3"/>
      <c r="E1" s="3"/>
      <c r="F1" s="3"/>
      <c r="G1" s="3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2" customHeight="1">
      <c r="A2" s="2"/>
      <c r="B2" s="112" t="s">
        <v>34</v>
      </c>
      <c r="C2" s="96"/>
      <c r="D2" s="96"/>
      <c r="E2" s="96"/>
      <c r="F2" s="96"/>
      <c r="G2" s="9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8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8"/>
      <c r="D4" s="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114" t="s">
        <v>35</v>
      </c>
      <c r="C5" s="115"/>
      <c r="D5" s="116"/>
      <c r="E5" s="10" t="s">
        <v>36</v>
      </c>
      <c r="F5" s="10" t="s">
        <v>37</v>
      </c>
      <c r="G5" s="10" t="s">
        <v>38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"/>
      <c r="B6" s="12" t="s">
        <v>39</v>
      </c>
      <c r="C6" s="13">
        <v>3000</v>
      </c>
      <c r="D6" s="14"/>
      <c r="E6" s="15" t="s">
        <v>40</v>
      </c>
      <c r="F6" s="16">
        <f>C6/30*C9</f>
        <v>3000</v>
      </c>
      <c r="G6" s="1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/>
      <c r="B7" s="12" t="s">
        <v>41</v>
      </c>
      <c r="C7" s="18" t="str">
        <f>IF(F6+F7&lt;=1621,"7,5%",IF(F6+F7&lt;=2902.84,"9%",IF(F6+F7&lt;=4354.27,"12%",IF(F6+F7&lt;=8475.55,"14%","14%"))))</f>
        <v>12%</v>
      </c>
      <c r="D7" s="14"/>
      <c r="E7" s="15" t="s">
        <v>42</v>
      </c>
      <c r="F7" s="16">
        <f>F6/3</f>
        <v>1000</v>
      </c>
      <c r="G7" s="1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/>
      <c r="B8" s="12" t="s">
        <v>43</v>
      </c>
      <c r="C8" s="19" t="str">
        <f>IF(F15&lt;=2428.8,"0%",IF(F15&lt;=2826.66,"7,5%",IF(F15&lt;=3751.05,"15%",IF(F15&lt;=4664.68,"22,5%","27,5%"))))</f>
        <v>15%</v>
      </c>
      <c r="D8" s="14"/>
      <c r="E8" s="15" t="s">
        <v>43</v>
      </c>
      <c r="G8" s="16">
        <f>MAX(0,IFERROR((IF(F15&gt;4664.68,(F15*27.5%)-908.73,IF(F15&gt;3751.05,(F15*22.5%)-675.49,IF(F15&gt;2826.66,(F15*15%)-394.16,IF(F15&gt;2428.8,(F15*7.5%)-182.16,0))))),0)-MAX(0,978.62-0.133145*(F6+F7)))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/>
      <c r="B9" s="12" t="s">
        <v>44</v>
      </c>
      <c r="C9" s="22">
        <v>30</v>
      </c>
      <c r="D9" s="14"/>
      <c r="E9" s="15" t="s">
        <v>45</v>
      </c>
      <c r="F9" s="16">
        <f>(C6/30)*C11</f>
        <v>0</v>
      </c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12" t="s">
        <v>46</v>
      </c>
      <c r="C10" s="22">
        <v>30</v>
      </c>
      <c r="D10" s="14"/>
      <c r="E10" s="15" t="s">
        <v>47</v>
      </c>
      <c r="F10" s="16">
        <f>F9/3</f>
        <v>0</v>
      </c>
      <c r="G10" s="1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12" t="s">
        <v>48</v>
      </c>
      <c r="C11" s="22">
        <v>0</v>
      </c>
      <c r="D11" s="34"/>
      <c r="E11" s="15" t="s">
        <v>41</v>
      </c>
      <c r="G11" s="16">
        <f>IFERROR(IF(F6+F7&gt;=8475.55,951.64,((F6+F7)*VLOOKUP(F6+F7,'Tabela INSS e IRRF (2026)'!$F$10:$H$13,3,TRUE))-VLOOKUP(F6+F7,'Tabela INSS e IRRF (2026)'!$F$10:$I$13,4,TRUE)),0)</f>
        <v>368.6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/>
      <c r="B12" s="15" t="s">
        <v>49</v>
      </c>
      <c r="C12" s="39">
        <v>0</v>
      </c>
      <c r="D12" s="14"/>
      <c r="E12" s="40" t="s">
        <v>50</v>
      </c>
      <c r="F12" s="41">
        <f>SUM(F6:F11)</f>
        <v>4000</v>
      </c>
      <c r="G12" s="41">
        <f>SUM(G6:G11)</f>
        <v>368.6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/>
      <c r="B13" s="113" t="str">
        <f>IF(C9&gt;30,"Atenção! O número máximo de dias de férias por ano é de 30. Corrija"," ")</f>
        <v xml:space="preserve"> </v>
      </c>
      <c r="C13" s="96"/>
      <c r="D13" s="14"/>
      <c r="E13" s="42" t="s">
        <v>51</v>
      </c>
      <c r="F13" s="43">
        <f>F12-G12</f>
        <v>3631.4</v>
      </c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/>
      <c r="B14" s="96"/>
      <c r="C14" s="96"/>
      <c r="D14" s="44"/>
      <c r="E14" s="45"/>
      <c r="F14" s="44"/>
      <c r="G14" s="4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C15" s="46">
        <f>$C$9/3</f>
        <v>10</v>
      </c>
      <c r="D15" s="44"/>
      <c r="E15" s="45" t="s">
        <v>52</v>
      </c>
      <c r="F15" s="47">
        <f>F6+F7+F9+F10-G11-(C12*'Tabela INSS e IRRF (2026)'!I22)</f>
        <v>3631.4</v>
      </c>
      <c r="G15" s="4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45"/>
      <c r="C16" s="44"/>
      <c r="D16" s="44"/>
      <c r="E16" s="45" t="s">
        <v>53</v>
      </c>
      <c r="F16" s="47">
        <f>F6+F7</f>
        <v>4000</v>
      </c>
      <c r="G16" s="4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45"/>
      <c r="C17" s="44"/>
      <c r="D17" s="44"/>
      <c r="E17" s="45"/>
      <c r="F17" s="45"/>
      <c r="G17" s="4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45"/>
      <c r="C18" s="44"/>
      <c r="D18" s="44"/>
      <c r="E18" s="45"/>
      <c r="F18" s="45"/>
      <c r="G18" s="4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45"/>
      <c r="C19" s="44"/>
      <c r="D19" s="44"/>
      <c r="E19" s="45"/>
      <c r="F19" s="45"/>
      <c r="G19" s="4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45"/>
      <c r="C20" s="44"/>
      <c r="D20" s="44"/>
      <c r="E20" s="45"/>
      <c r="F20" s="45"/>
      <c r="G20" s="4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45"/>
      <c r="C21" s="44"/>
      <c r="D21" s="44"/>
      <c r="E21" s="45"/>
      <c r="F21" s="45"/>
      <c r="G21" s="4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45"/>
      <c r="C22" s="44"/>
      <c r="D22" s="44"/>
      <c r="E22" s="45"/>
      <c r="F22" s="45"/>
      <c r="G22" s="4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45"/>
      <c r="C23" s="44"/>
      <c r="D23" s="4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8"/>
      <c r="D24" s="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48"/>
      <c r="C25" s="8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8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8"/>
      <c r="D27" s="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8"/>
      <c r="D28" s="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8"/>
      <c r="D29" s="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8"/>
      <c r="D30" s="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8"/>
      <c r="D31" s="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8"/>
      <c r="D32" s="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8"/>
      <c r="D33" s="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8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8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8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8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8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8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8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8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8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8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8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8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8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8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8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8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8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8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8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8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8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8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8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8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8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8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8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8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8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8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8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8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8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8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8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8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8"/>
      <c r="D77" s="8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8"/>
      <c r="D78" s="8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8"/>
      <c r="D79" s="8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8"/>
      <c r="D80" s="8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8"/>
      <c r="D81" s="8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8"/>
      <c r="D82" s="8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8"/>
      <c r="D83" s="8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8"/>
      <c r="D84" s="8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8"/>
      <c r="D85" s="8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8"/>
      <c r="D86" s="8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8"/>
      <c r="D87" s="8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8"/>
      <c r="D88" s="8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8"/>
      <c r="D89" s="8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8"/>
      <c r="D90" s="8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8"/>
      <c r="D91" s="8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8"/>
      <c r="D92" s="8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8"/>
      <c r="D93" s="8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8"/>
      <c r="D94" s="8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8"/>
      <c r="D95" s="8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8"/>
      <c r="D96" s="8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8"/>
      <c r="D97" s="8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8"/>
      <c r="D98" s="8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8"/>
      <c r="D99" s="8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8"/>
      <c r="D100" s="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8"/>
      <c r="D101" s="8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8"/>
      <c r="D102" s="8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8"/>
      <c r="D103" s="8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8"/>
      <c r="D104" s="8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8"/>
      <c r="D105" s="8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8"/>
      <c r="D106" s="8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8"/>
      <c r="D107" s="8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8"/>
      <c r="D108" s="8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8"/>
      <c r="D109" s="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8"/>
      <c r="D110" s="8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8"/>
      <c r="D111" s="8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8"/>
      <c r="D112" s="8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8"/>
      <c r="D113" s="8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8"/>
      <c r="D114" s="8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8"/>
      <c r="D115" s="8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8"/>
      <c r="D116" s="8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8"/>
      <c r="D117" s="8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8"/>
      <c r="D118" s="8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8"/>
      <c r="D119" s="8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8"/>
      <c r="D120" s="8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8"/>
      <c r="D121" s="8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8"/>
      <c r="D122" s="8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8"/>
      <c r="D123" s="8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8"/>
      <c r="D124" s="8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8"/>
      <c r="D125" s="8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8"/>
      <c r="D126" s="8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8"/>
      <c r="D127" s="8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8"/>
      <c r="D128" s="8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8"/>
      <c r="D129" s="8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8"/>
      <c r="D130" s="8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8"/>
      <c r="D131" s="8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8"/>
      <c r="D132" s="8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8"/>
      <c r="D133" s="8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8"/>
      <c r="D134" s="8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8"/>
      <c r="D135" s="8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8"/>
      <c r="D136" s="8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8"/>
      <c r="D137" s="8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8"/>
      <c r="D138" s="8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8"/>
      <c r="D139" s="8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8"/>
      <c r="D140" s="8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8"/>
      <c r="D141" s="8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8"/>
      <c r="D142" s="8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8"/>
      <c r="D143" s="8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8"/>
      <c r="D144" s="8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8"/>
      <c r="D145" s="8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8"/>
      <c r="D146" s="8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8"/>
      <c r="D147" s="8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8"/>
      <c r="D148" s="8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8"/>
      <c r="D149" s="8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8"/>
      <c r="D150" s="8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8"/>
      <c r="D151" s="8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8"/>
      <c r="D152" s="8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8"/>
      <c r="D153" s="8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8"/>
      <c r="D154" s="8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8"/>
      <c r="D155" s="8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8"/>
      <c r="D156" s="8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8"/>
      <c r="D157" s="8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8"/>
      <c r="D158" s="8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8"/>
      <c r="D159" s="8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8"/>
      <c r="D160" s="8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8"/>
      <c r="D161" s="8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8"/>
      <c r="D162" s="8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8"/>
      <c r="D163" s="8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8"/>
      <c r="D164" s="8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8"/>
      <c r="D165" s="8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8"/>
      <c r="D166" s="8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8"/>
      <c r="D167" s="8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8"/>
      <c r="D168" s="8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8"/>
      <c r="D169" s="8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8"/>
      <c r="D170" s="8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8"/>
      <c r="D171" s="8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8"/>
      <c r="D172" s="8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8"/>
      <c r="D173" s="8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8"/>
      <c r="D174" s="8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8"/>
      <c r="D175" s="8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8"/>
      <c r="D176" s="8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8"/>
      <c r="D177" s="8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8"/>
      <c r="D178" s="8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8"/>
      <c r="D179" s="8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8"/>
      <c r="D180" s="8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8"/>
      <c r="D181" s="8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8"/>
      <c r="D182" s="8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8"/>
      <c r="D183" s="8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8"/>
      <c r="D184" s="8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8"/>
      <c r="D185" s="8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8"/>
      <c r="D186" s="8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8"/>
      <c r="D187" s="8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8"/>
      <c r="D188" s="8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8"/>
      <c r="D189" s="8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8"/>
      <c r="D190" s="8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8"/>
      <c r="D191" s="8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8"/>
      <c r="D192" s="8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8"/>
      <c r="D193" s="8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8"/>
      <c r="D194" s="8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8"/>
      <c r="D195" s="8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8"/>
      <c r="D196" s="8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8"/>
      <c r="D197" s="8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8"/>
      <c r="D198" s="8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8"/>
      <c r="D199" s="8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8"/>
      <c r="D200" s="8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8"/>
      <c r="D201" s="8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8"/>
      <c r="D202" s="8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8"/>
      <c r="D203" s="8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8"/>
      <c r="D204" s="8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8"/>
      <c r="D205" s="8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8"/>
      <c r="D206" s="8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8"/>
      <c r="D207" s="8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8"/>
      <c r="D208" s="8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8"/>
      <c r="D209" s="8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8"/>
      <c r="D210" s="8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8"/>
      <c r="D211" s="8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8"/>
      <c r="D212" s="8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8"/>
      <c r="D213" s="8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8"/>
      <c r="D214" s="8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8"/>
      <c r="D215" s="8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8"/>
      <c r="D216" s="8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8"/>
      <c r="D217" s="8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8"/>
      <c r="D218" s="8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8"/>
      <c r="D219" s="8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8"/>
      <c r="D220" s="8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G2"/>
    <mergeCell ref="B13:C14"/>
    <mergeCell ref="B5:D5"/>
  </mergeCells>
  <dataValidations count="1">
    <dataValidation type="custom" allowBlank="1" showDropDown="1" showInputMessage="1" prompt="O abono ultrapassa 10% dos dias totais de férias" sqref="C11" xr:uid="{00000000-0002-0000-0300-000000000000}">
      <formula1>#REF!&lt;=C15</formula1>
    </dataValidation>
  </dataValidations>
  <pageMargins left="0.75" right="0.75" top="1" bottom="1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1000"/>
  <sheetViews>
    <sheetView showGridLines="0" workbookViewId="0">
      <selection activeCell="G25" sqref="G25"/>
    </sheetView>
  </sheetViews>
  <sheetFormatPr defaultColWidth="10.109375" defaultRowHeight="15" customHeight="1"/>
  <cols>
    <col min="1" max="5" width="11.21875" style="54" customWidth="1"/>
    <col min="6" max="6" width="23.6640625" style="54" customWidth="1"/>
    <col min="7" max="7" width="29.21875" style="54" customWidth="1"/>
    <col min="8" max="8" width="24.5546875" style="54" customWidth="1"/>
    <col min="9" max="9" width="15.77734375" style="54" customWidth="1"/>
    <col min="10" max="13" width="11.21875" style="54" customWidth="1"/>
  </cols>
  <sheetData>
    <row r="1" spans="3:13"/>
    <row r="2" spans="3:13" ht="15" customHeight="1">
      <c r="C2" s="5"/>
      <c r="D2" s="120" t="s">
        <v>54</v>
      </c>
      <c r="E2" s="96"/>
      <c r="F2" s="96"/>
      <c r="G2" s="96"/>
      <c r="H2" s="96"/>
      <c r="I2" s="96"/>
      <c r="J2" s="96"/>
      <c r="K2" s="96"/>
      <c r="L2" s="96"/>
      <c r="M2" s="5"/>
    </row>
    <row r="3" spans="3:13" ht="15" customHeight="1">
      <c r="C3" s="5"/>
      <c r="D3" s="96"/>
      <c r="E3" s="96"/>
      <c r="F3" s="96"/>
      <c r="G3" s="96"/>
      <c r="H3" s="96"/>
      <c r="I3" s="96"/>
      <c r="J3" s="96"/>
      <c r="K3" s="96"/>
      <c r="L3" s="96"/>
      <c r="M3" s="5"/>
    </row>
    <row r="4" spans="3:13" ht="15" customHeight="1">
      <c r="C4" s="5"/>
      <c r="D4" s="96"/>
      <c r="E4" s="96"/>
      <c r="F4" s="96"/>
      <c r="G4" s="96"/>
      <c r="H4" s="96"/>
      <c r="I4" s="96"/>
      <c r="J4" s="96"/>
      <c r="K4" s="96"/>
      <c r="L4" s="96"/>
      <c r="M4" s="5"/>
    </row>
    <row r="5" spans="3:13" ht="15.75">
      <c r="C5" s="20"/>
      <c r="E5" s="21"/>
      <c r="F5" s="21"/>
      <c r="G5" s="21"/>
      <c r="H5" s="21"/>
      <c r="I5" s="21"/>
      <c r="J5" s="21"/>
      <c r="K5" s="11"/>
    </row>
    <row r="6" spans="3:13" ht="15.75">
      <c r="C6" s="20"/>
      <c r="E6" s="21"/>
      <c r="F6" s="21"/>
      <c r="G6" s="21"/>
      <c r="H6" s="21"/>
      <c r="I6" s="21"/>
      <c r="J6" s="21"/>
      <c r="K6" s="11"/>
    </row>
    <row r="7" spans="3:13" ht="15.75">
      <c r="E7" s="21"/>
      <c r="F7" s="121" t="s">
        <v>55</v>
      </c>
      <c r="G7" s="118"/>
      <c r="H7" s="118"/>
      <c r="I7" s="119"/>
      <c r="J7" s="21"/>
      <c r="K7" s="11"/>
    </row>
    <row r="8" spans="3:13" ht="15.75">
      <c r="E8" s="21"/>
      <c r="F8" s="122" t="s">
        <v>56</v>
      </c>
      <c r="G8" s="118"/>
      <c r="H8" s="118"/>
      <c r="I8" s="119"/>
      <c r="J8" s="21"/>
      <c r="K8" s="11"/>
    </row>
    <row r="9" spans="3:13" ht="15.75">
      <c r="E9" s="21"/>
      <c r="F9" s="23" t="s">
        <v>57</v>
      </c>
      <c r="G9" s="24" t="s">
        <v>58</v>
      </c>
      <c r="H9" s="24" t="s">
        <v>59</v>
      </c>
      <c r="I9" s="25" t="s">
        <v>60</v>
      </c>
      <c r="J9" s="21"/>
      <c r="K9" s="11"/>
    </row>
    <row r="10" spans="3:13" ht="15.75">
      <c r="E10" s="21"/>
      <c r="F10" s="26">
        <v>0</v>
      </c>
      <c r="G10" s="27">
        <v>1621</v>
      </c>
      <c r="H10" s="28">
        <v>7.4999999999999997E-2</v>
      </c>
      <c r="I10" s="29" t="s">
        <v>61</v>
      </c>
      <c r="J10" s="21"/>
      <c r="K10" s="11"/>
    </row>
    <row r="11" spans="3:13" ht="15.75">
      <c r="E11" s="21"/>
      <c r="F11" s="26">
        <v>1621</v>
      </c>
      <c r="G11" s="30">
        <v>2902.84</v>
      </c>
      <c r="H11" s="31">
        <v>0.09</v>
      </c>
      <c r="I11" s="29">
        <v>24.32</v>
      </c>
      <c r="J11" s="21"/>
      <c r="K11" s="11"/>
    </row>
    <row r="12" spans="3:13" ht="15.75">
      <c r="E12" s="21"/>
      <c r="F12" s="26">
        <v>2902.85</v>
      </c>
      <c r="G12" s="30">
        <v>4354.2700000000004</v>
      </c>
      <c r="H12" s="31">
        <v>0.12</v>
      </c>
      <c r="I12" s="29">
        <v>111.4</v>
      </c>
      <c r="J12" s="21"/>
      <c r="K12" s="11"/>
    </row>
    <row r="13" spans="3:13" ht="15.75">
      <c r="E13" s="21"/>
      <c r="F13" s="26">
        <v>4354.28</v>
      </c>
      <c r="G13" s="30">
        <v>8475.5499999999993</v>
      </c>
      <c r="H13" s="31">
        <v>0.14000000000000001</v>
      </c>
      <c r="I13" s="29">
        <v>198.49</v>
      </c>
      <c r="J13" s="21"/>
      <c r="K13" s="11"/>
    </row>
    <row r="14" spans="3:13">
      <c r="E14" s="21"/>
      <c r="F14" s="32"/>
      <c r="G14" s="33"/>
      <c r="H14" s="33"/>
      <c r="I14" s="32"/>
      <c r="J14" s="21"/>
      <c r="K14" s="11"/>
    </row>
    <row r="15" spans="3:13" ht="15.75">
      <c r="E15" s="21"/>
      <c r="F15" s="121" t="s">
        <v>62</v>
      </c>
      <c r="G15" s="118"/>
      <c r="H15" s="118"/>
      <c r="I15" s="119"/>
      <c r="J15" s="21"/>
      <c r="K15" s="11"/>
    </row>
    <row r="16" spans="3:13" ht="15.75">
      <c r="E16" s="21"/>
      <c r="F16" s="24" t="s">
        <v>63</v>
      </c>
      <c r="G16" s="24" t="s">
        <v>58</v>
      </c>
      <c r="H16" s="25" t="s">
        <v>64</v>
      </c>
      <c r="I16" s="25" t="s">
        <v>65</v>
      </c>
      <c r="J16" s="21"/>
      <c r="K16" s="11"/>
    </row>
    <row r="17" spans="5:11" ht="15.75">
      <c r="E17" s="21"/>
      <c r="F17" s="26">
        <v>0</v>
      </c>
      <c r="G17" s="27">
        <v>2428.8000000000002</v>
      </c>
      <c r="H17" s="35">
        <v>0</v>
      </c>
      <c r="I17" s="29">
        <v>0</v>
      </c>
      <c r="J17" s="36"/>
      <c r="K17" s="11"/>
    </row>
    <row r="18" spans="5:11" ht="15.75">
      <c r="E18" s="21"/>
      <c r="F18" s="26">
        <v>2428.8000000000002</v>
      </c>
      <c r="G18" s="27">
        <v>2826.65</v>
      </c>
      <c r="H18" s="35">
        <v>7.5</v>
      </c>
      <c r="I18" s="29">
        <v>182.16</v>
      </c>
      <c r="J18" s="36"/>
      <c r="K18" s="11"/>
    </row>
    <row r="19" spans="5:11" ht="15.75">
      <c r="E19" s="21"/>
      <c r="F19" s="26">
        <v>2826.66</v>
      </c>
      <c r="G19" s="27">
        <v>3751.05</v>
      </c>
      <c r="H19" s="35">
        <v>15</v>
      </c>
      <c r="I19" s="29">
        <v>394.16</v>
      </c>
      <c r="J19" s="36"/>
      <c r="K19" s="11"/>
    </row>
    <row r="20" spans="5:11" ht="15.75">
      <c r="E20" s="21"/>
      <c r="F20" s="26">
        <v>3751.06</v>
      </c>
      <c r="G20" s="27">
        <v>4664.68</v>
      </c>
      <c r="H20" s="35">
        <v>22.5</v>
      </c>
      <c r="I20" s="29">
        <v>675.49</v>
      </c>
      <c r="J20" s="36"/>
      <c r="K20" s="11"/>
    </row>
    <row r="21" spans="5:11" ht="15.75" customHeight="1">
      <c r="E21" s="21"/>
      <c r="F21" s="37">
        <v>4664.68</v>
      </c>
      <c r="G21" s="27">
        <v>1000000</v>
      </c>
      <c r="H21" s="35">
        <v>27.5</v>
      </c>
      <c r="I21" s="29">
        <v>908.73</v>
      </c>
      <c r="J21" s="36"/>
      <c r="K21" s="11"/>
    </row>
    <row r="22" spans="5:11" ht="15.75" customHeight="1">
      <c r="E22" s="21"/>
      <c r="F22" s="117" t="s">
        <v>66</v>
      </c>
      <c r="G22" s="118"/>
      <c r="H22" s="119"/>
      <c r="I22" s="38">
        <v>189.59</v>
      </c>
      <c r="J22" s="21"/>
      <c r="K22" s="11"/>
    </row>
    <row r="23" spans="5:11" ht="15.75" customHeight="1">
      <c r="E23" s="21"/>
      <c r="F23" s="21"/>
      <c r="G23" s="21"/>
      <c r="H23" s="21"/>
      <c r="I23" s="21"/>
      <c r="J23" s="21"/>
      <c r="K23" s="11"/>
    </row>
    <row r="24" spans="5:11" ht="15.75" customHeight="1">
      <c r="E24" s="21"/>
      <c r="F24" s="21"/>
      <c r="G24" s="21"/>
      <c r="H24" s="21"/>
      <c r="I24" s="21"/>
      <c r="J24" s="21"/>
      <c r="K24" s="11"/>
    </row>
    <row r="25" spans="5:11" ht="15.75" customHeight="1">
      <c r="E25" s="11"/>
      <c r="F25" s="11"/>
      <c r="G25" s="11"/>
      <c r="H25" s="11"/>
      <c r="I25" s="11"/>
      <c r="J25" s="11"/>
      <c r="K25" s="11"/>
    </row>
    <row r="26" spans="5:11" ht="15.75" customHeight="1">
      <c r="E26" s="11"/>
      <c r="F26" s="11"/>
      <c r="G26" s="11"/>
      <c r="H26" s="11"/>
      <c r="I26" s="11"/>
      <c r="J26" s="11"/>
      <c r="K26" s="11"/>
    </row>
    <row r="27" spans="5:11" ht="15.75" customHeight="1">
      <c r="E27" s="11"/>
      <c r="F27" s="11"/>
      <c r="G27" s="11"/>
      <c r="H27" s="11"/>
      <c r="I27" s="11"/>
      <c r="J27" s="11"/>
      <c r="K27" s="11"/>
    </row>
    <row r="28" spans="5:11" ht="15.75" customHeight="1">
      <c r="E28" s="11"/>
      <c r="F28" s="11"/>
      <c r="G28" s="11"/>
      <c r="H28" s="11"/>
      <c r="I28" s="11"/>
      <c r="J28" s="11"/>
      <c r="K28" s="11"/>
    </row>
    <row r="29" spans="5:11" ht="15.75" customHeight="1">
      <c r="E29" s="11"/>
      <c r="F29" s="11"/>
      <c r="G29" s="11"/>
      <c r="H29" s="11"/>
      <c r="I29" s="11"/>
      <c r="J29" s="11"/>
      <c r="K29" s="11"/>
    </row>
    <row r="30" spans="5:11" ht="15.75" customHeight="1">
      <c r="E30" s="11"/>
      <c r="F30" s="11"/>
      <c r="G30" s="11"/>
      <c r="H30" s="11"/>
      <c r="I30" s="11"/>
      <c r="J30" s="11"/>
      <c r="K30" s="11"/>
    </row>
    <row r="31" spans="5:11" ht="15.75" customHeight="1"/>
    <row r="32" spans="5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F22:H22"/>
    <mergeCell ref="D2:L4"/>
    <mergeCell ref="F7:I7"/>
    <mergeCell ref="F8:I8"/>
    <mergeCell ref="F15:I15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showGridLines="0" workbookViewId="0"/>
  </sheetViews>
  <sheetFormatPr defaultColWidth="10.109375" defaultRowHeight="15" customHeight="1"/>
  <cols>
    <col min="1" max="1" width="11.21875" style="54" customWidth="1"/>
    <col min="2" max="2" width="18.21875" style="54" customWidth="1"/>
    <col min="3" max="3" width="11.21875" style="54" customWidth="1"/>
    <col min="4" max="4" width="23" style="54" customWidth="1"/>
    <col min="5" max="5" width="11.21875" style="54" customWidth="1"/>
    <col min="6" max="6" width="19.21875" style="54" customWidth="1"/>
    <col min="7" max="23" width="11.21875" style="54" customWidth="1"/>
  </cols>
  <sheetData>
    <row r="1" spans="1:26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2"/>
      <c r="B2" s="2"/>
      <c r="C2" s="120" t="s">
        <v>67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2"/>
      <c r="B3" s="2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"/>
      <c r="B4" s="2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125" t="s">
        <v>68</v>
      </c>
      <c r="C7" s="125" t="s">
        <v>69</v>
      </c>
      <c r="D7" s="126"/>
      <c r="E7" s="126"/>
      <c r="F7" s="12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B8" s="124"/>
      <c r="C8" s="128"/>
      <c r="D8" s="129"/>
      <c r="E8" s="129"/>
      <c r="F8" s="13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B9" s="123" t="b">
        <v>0</v>
      </c>
      <c r="C9" s="123" t="s">
        <v>70</v>
      </c>
      <c r="D9" s="126"/>
      <c r="E9" s="126"/>
      <c r="F9" s="127"/>
      <c r="G9" s="4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B10" s="124"/>
      <c r="C10" s="128"/>
      <c r="D10" s="129"/>
      <c r="E10" s="129"/>
      <c r="F10" s="130"/>
      <c r="G10" s="4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B11" s="123" t="b">
        <v>0</v>
      </c>
      <c r="C11" s="123" t="s">
        <v>71</v>
      </c>
      <c r="D11" s="126"/>
      <c r="E11" s="126"/>
      <c r="F11" s="127"/>
      <c r="G11" s="4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B12" s="124"/>
      <c r="C12" s="128"/>
      <c r="D12" s="129"/>
      <c r="E12" s="129"/>
      <c r="F12" s="130"/>
      <c r="G12" s="4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B13" s="123" t="b">
        <v>0</v>
      </c>
      <c r="C13" s="123" t="s">
        <v>72</v>
      </c>
      <c r="D13" s="126"/>
      <c r="E13" s="126"/>
      <c r="F13" s="127"/>
      <c r="G13" s="4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B14" s="124"/>
      <c r="C14" s="128"/>
      <c r="D14" s="129"/>
      <c r="E14" s="129"/>
      <c r="F14" s="130"/>
      <c r="G14" s="4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B15" s="123" t="b">
        <v>0</v>
      </c>
      <c r="C15" s="123" t="s">
        <v>73</v>
      </c>
      <c r="D15" s="126"/>
      <c r="E15" s="126"/>
      <c r="F15" s="127"/>
      <c r="G15" s="4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B16" s="124"/>
      <c r="C16" s="128"/>
      <c r="D16" s="129"/>
      <c r="E16" s="129"/>
      <c r="F16" s="130"/>
      <c r="G16" s="4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B17" s="123" t="b">
        <v>0</v>
      </c>
      <c r="C17" s="123" t="s">
        <v>74</v>
      </c>
      <c r="D17" s="126"/>
      <c r="E17" s="126"/>
      <c r="F17" s="127"/>
      <c r="G17" s="4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B18" s="124"/>
      <c r="C18" s="128"/>
      <c r="D18" s="129"/>
      <c r="E18" s="129"/>
      <c r="F18" s="130"/>
      <c r="G18" s="4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B19" s="123" t="b">
        <v>0</v>
      </c>
      <c r="C19" s="123" t="s">
        <v>75</v>
      </c>
      <c r="D19" s="126"/>
      <c r="E19" s="126"/>
      <c r="F19" s="127"/>
      <c r="G19" s="4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50"/>
      <c r="B20" s="124"/>
      <c r="C20" s="128"/>
      <c r="D20" s="129"/>
      <c r="E20" s="129"/>
      <c r="F20" s="130"/>
      <c r="G20" s="4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9"/>
      <c r="B21" s="51"/>
      <c r="C21" s="51"/>
      <c r="D21" s="51"/>
      <c r="E21" s="51"/>
      <c r="F21" s="51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9"/>
      <c r="B22" s="9"/>
      <c r="C22" s="9"/>
      <c r="D22" s="9"/>
      <c r="E22" s="9"/>
      <c r="F22" s="9"/>
      <c r="G22" s="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9"/>
      <c r="B23" s="9"/>
      <c r="C23" s="9"/>
      <c r="D23" s="9"/>
      <c r="E23" s="9"/>
      <c r="F23" s="9"/>
      <c r="G23" s="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9"/>
      <c r="B24" s="9"/>
      <c r="C24" s="9"/>
      <c r="D24" s="9"/>
      <c r="E24" s="9"/>
      <c r="F24" s="9"/>
      <c r="G24" s="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9"/>
      <c r="B25" s="9"/>
      <c r="C25" s="9"/>
      <c r="D25" s="52"/>
      <c r="E25" s="9"/>
      <c r="F25" s="9"/>
      <c r="G25" s="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9"/>
      <c r="B26" s="9"/>
      <c r="C26" s="9"/>
      <c r="D26" s="9"/>
      <c r="E26" s="9"/>
      <c r="F26" s="9"/>
      <c r="G26" s="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9"/>
      <c r="B27" s="9"/>
      <c r="C27" s="9"/>
      <c r="D27" s="9"/>
      <c r="E27" s="9"/>
      <c r="F27" s="9"/>
      <c r="G27" s="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9"/>
      <c r="B28" s="9"/>
      <c r="C28" s="9"/>
      <c r="D28" s="9"/>
      <c r="E28" s="9"/>
      <c r="F28" s="9"/>
      <c r="G28" s="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9"/>
      <c r="B29" s="9"/>
      <c r="C29" s="9"/>
      <c r="D29" s="9"/>
      <c r="E29" s="9"/>
      <c r="F29" s="9"/>
      <c r="G29" s="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9"/>
      <c r="B30" s="9"/>
      <c r="C30" s="9"/>
      <c r="D30" s="9"/>
      <c r="E30" s="9"/>
      <c r="F30" s="9"/>
      <c r="G30" s="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9"/>
      <c r="B31" s="9"/>
      <c r="C31" s="9"/>
      <c r="D31" s="9"/>
      <c r="E31" s="9"/>
      <c r="F31" s="9"/>
      <c r="G31" s="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9"/>
      <c r="B32" s="9"/>
      <c r="C32" s="9"/>
      <c r="D32" s="9"/>
      <c r="E32" s="9"/>
      <c r="F32" s="9"/>
      <c r="G32" s="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9"/>
      <c r="B33" s="9"/>
      <c r="C33" s="9"/>
      <c r="D33" s="9"/>
      <c r="E33" s="9"/>
      <c r="F33" s="9"/>
      <c r="G33" s="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C2:M4"/>
    <mergeCell ref="B19:B20"/>
    <mergeCell ref="B17:B18"/>
    <mergeCell ref="B7:B8"/>
    <mergeCell ref="B11:B12"/>
    <mergeCell ref="C7:F8"/>
    <mergeCell ref="C15:F16"/>
    <mergeCell ref="C11:F12"/>
    <mergeCell ref="C19:F20"/>
    <mergeCell ref="B15:B16"/>
    <mergeCell ref="B9:B10"/>
    <mergeCell ref="C13:F14"/>
    <mergeCell ref="C9:F10"/>
    <mergeCell ref="C17:F18"/>
    <mergeCell ref="B13:B14"/>
  </mergeCells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showGridLines="0" workbookViewId="0">
      <selection activeCell="B24" sqref="B24:G27"/>
    </sheetView>
  </sheetViews>
  <sheetFormatPr defaultColWidth="10.109375" defaultRowHeight="15" customHeight="1"/>
  <cols>
    <col min="1" max="1" width="11.21875" style="54" customWidth="1"/>
    <col min="2" max="2" width="18.21875" style="54" customWidth="1"/>
    <col min="3" max="3" width="11.21875" style="54" customWidth="1"/>
    <col min="4" max="4" width="23" style="54" customWidth="1"/>
    <col min="5" max="6" width="11.21875" style="54" customWidth="1"/>
    <col min="7" max="7" width="14.88671875" style="54" customWidth="1"/>
    <col min="8" max="24" width="11.21875" style="54" customWidth="1"/>
  </cols>
  <sheetData>
    <row r="1" spans="1:26" ht="1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2"/>
      <c r="B2" s="2"/>
      <c r="C2" s="120" t="s">
        <v>76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2"/>
      <c r="B3" s="2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>
      <c r="A4" s="2"/>
      <c r="B4" s="2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2"/>
      <c r="B5" s="144"/>
      <c r="C5" s="96"/>
      <c r="D5" s="96"/>
      <c r="E5" s="96"/>
      <c r="F5" s="5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142" t="s">
        <v>97</v>
      </c>
      <c r="C7" s="143"/>
      <c r="D7" s="143"/>
      <c r="E7" s="143"/>
      <c r="F7" s="143"/>
      <c r="G7" s="14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"/>
      <c r="B8" s="142"/>
      <c r="C8" s="143"/>
      <c r="D8" s="143"/>
      <c r="E8" s="143"/>
      <c r="F8" s="143"/>
      <c r="G8" s="14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2.25" customHeight="1">
      <c r="A9" s="2"/>
      <c r="B9" s="142"/>
      <c r="C9" s="143"/>
      <c r="D9" s="143"/>
      <c r="E9" s="143"/>
      <c r="F9" s="143"/>
      <c r="G9" s="14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142"/>
      <c r="C10" s="143"/>
      <c r="D10" s="143"/>
      <c r="E10" s="143"/>
      <c r="F10" s="143"/>
      <c r="G10" s="143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>
      <c r="A12" s="2"/>
      <c r="B12" s="141" t="s">
        <v>77</v>
      </c>
      <c r="C12" s="119"/>
      <c r="D12" s="136" t="s">
        <v>78</v>
      </c>
      <c r="E12" s="115"/>
      <c r="F12" s="115"/>
      <c r="G12" s="1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3.5" customHeight="1">
      <c r="A13" s="2"/>
      <c r="B13" s="135" t="s">
        <v>79</v>
      </c>
      <c r="C13" s="119"/>
      <c r="D13" s="137" t="s">
        <v>80</v>
      </c>
      <c r="E13" s="138"/>
      <c r="F13" s="138"/>
      <c r="G13" s="13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.75" customHeight="1">
      <c r="A14" s="2"/>
      <c r="B14" s="135" t="s">
        <v>81</v>
      </c>
      <c r="C14" s="119"/>
      <c r="D14" s="137" t="s">
        <v>82</v>
      </c>
      <c r="E14" s="138"/>
      <c r="F14" s="138"/>
      <c r="G14" s="13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>
      <c r="A15" s="2"/>
      <c r="B15" s="135" t="s">
        <v>83</v>
      </c>
      <c r="C15" s="119"/>
      <c r="D15" s="137" t="s">
        <v>84</v>
      </c>
      <c r="E15" s="138"/>
      <c r="F15" s="138"/>
      <c r="G15" s="13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135" t="s">
        <v>85</v>
      </c>
      <c r="C16" s="119"/>
      <c r="D16" s="137" t="s">
        <v>86</v>
      </c>
      <c r="E16" s="138"/>
      <c r="F16" s="138"/>
      <c r="G16" s="13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6.75" customHeight="1">
      <c r="A17" s="2"/>
      <c r="B17" s="135" t="s">
        <v>87</v>
      </c>
      <c r="C17" s="119"/>
      <c r="D17" s="137" t="s">
        <v>88</v>
      </c>
      <c r="E17" s="138"/>
      <c r="F17" s="138"/>
      <c r="G17" s="13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140"/>
      <c r="C18" s="9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>
      <c r="A19" s="2"/>
      <c r="B19" s="136" t="s">
        <v>89</v>
      </c>
      <c r="C19" s="116"/>
      <c r="D19" s="136" t="s">
        <v>90</v>
      </c>
      <c r="E19" s="115"/>
      <c r="F19" s="115"/>
      <c r="G19" s="1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8.25" customHeight="1">
      <c r="A20" s="2"/>
      <c r="B20" s="135" t="s">
        <v>91</v>
      </c>
      <c r="C20" s="119"/>
      <c r="D20" s="137" t="s">
        <v>92</v>
      </c>
      <c r="E20" s="138"/>
      <c r="F20" s="138"/>
      <c r="G20" s="13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135" t="s">
        <v>81</v>
      </c>
      <c r="C21" s="119"/>
      <c r="D21" s="137" t="s">
        <v>93</v>
      </c>
      <c r="E21" s="138"/>
      <c r="F21" s="138"/>
      <c r="G21" s="13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135" t="s">
        <v>94</v>
      </c>
      <c r="C22" s="119"/>
      <c r="D22" s="137" t="s">
        <v>95</v>
      </c>
      <c r="E22" s="138"/>
      <c r="F22" s="138"/>
      <c r="G22" s="13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2"/>
      <c r="B24" s="131" t="s">
        <v>96</v>
      </c>
      <c r="C24" s="132"/>
      <c r="D24" s="132"/>
      <c r="E24" s="132"/>
      <c r="F24" s="132"/>
      <c r="G24" s="13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131"/>
      <c r="C25" s="132"/>
      <c r="D25" s="132"/>
      <c r="E25" s="132"/>
      <c r="F25" s="132"/>
      <c r="G25" s="13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131"/>
      <c r="C26" s="132"/>
      <c r="D26" s="132"/>
      <c r="E26" s="132"/>
      <c r="F26" s="132"/>
      <c r="G26" s="13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>
      <c r="A27" s="2"/>
      <c r="B27" s="133"/>
      <c r="C27" s="134"/>
      <c r="D27" s="134"/>
      <c r="E27" s="134"/>
      <c r="F27" s="134"/>
      <c r="G27" s="13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C2:M4"/>
    <mergeCell ref="B20:C20"/>
    <mergeCell ref="D16:G16"/>
    <mergeCell ref="B7:G10"/>
    <mergeCell ref="B14:C14"/>
    <mergeCell ref="D19:G19"/>
    <mergeCell ref="B17:C17"/>
    <mergeCell ref="B13:C13"/>
    <mergeCell ref="B5:E5"/>
    <mergeCell ref="B24:G27"/>
    <mergeCell ref="B16:C16"/>
    <mergeCell ref="D12:G12"/>
    <mergeCell ref="B22:C22"/>
    <mergeCell ref="D15:G15"/>
    <mergeCell ref="B18:C18"/>
    <mergeCell ref="D14:G14"/>
    <mergeCell ref="B12:C12"/>
    <mergeCell ref="B21:C21"/>
    <mergeCell ref="D20:G20"/>
    <mergeCell ref="D22:G22"/>
    <mergeCell ref="B19:C19"/>
    <mergeCell ref="D21:G21"/>
    <mergeCell ref="D13:G13"/>
    <mergeCell ref="D17:G17"/>
    <mergeCell ref="B15:C15"/>
  </mergeCells>
  <hyperlinks>
    <hyperlink ref="B7" r:id="rId1" display="_x000a_Dica importante: _x000a_Se precisa de ajuda com o assunto de férias confira este conteúdo completo: _x000a_&quot;Férias: manual para organizar as férias na sua empresa&quot;_x000a_" xr:uid="{00000000-0004-0000-0600-000000000000}"/>
    <hyperlink ref="B24" r:id="rId2" display="_x000a_Dica importante: _x000a_Se precisa de ajuda com o assunto de férias coletivas confira este conteúdo completo: _x000a_&quot;Férias Coletivas: Como Funciona, Cálculo, Legislação [Atualizado]&quot;_x000a_" xr:uid="{00000000-0004-0000-0600-000001000000}"/>
  </hyperlinks>
  <pageMargins left="0.511811024" right="0.511811024" top="0.78740157499999996" bottom="0.78740157499999996" header="0" footer="0"/>
  <pageSetup orientation="landscape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Como usar</vt:lpstr>
      <vt:lpstr>Cadastro de Colaboradores</vt:lpstr>
      <vt:lpstr>Lançamento de férias</vt:lpstr>
      <vt:lpstr>Cálculos de férias</vt:lpstr>
      <vt:lpstr>Tabela INSS e IRRF (2026)</vt:lpstr>
      <vt:lpstr>Checklist de Férias</vt:lpstr>
      <vt:lpstr>Processos de Férias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Alicia Klug</cp:lastModifiedBy>
  <dcterms:created xsi:type="dcterms:W3CDTF">2026-07-27T15:37:16Z</dcterms:created>
  <dcterms:modified xsi:type="dcterms:W3CDTF">2026-07-28T14:48:34Z</dcterms:modified>
</cp:coreProperties>
</file>