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licia\OneDrive\Desktop\Marketing\marketing\30-producao\aprovados\materiais-ricos\material-rico_planilha-indicadores-de-rh\"/>
    </mc:Choice>
  </mc:AlternateContent>
  <xr:revisionPtr revIDLastSave="0" documentId="13_ncr:1_{09ABA46D-6B1A-4266-9E56-E0642EBADBDA}" xr6:coauthVersionLast="47" xr6:coauthVersionMax="47" xr10:uidLastSave="{00000000-0000-0000-0000-000000000000}"/>
  <bookViews>
    <workbookView xWindow="20370" yWindow="-120" windowWidth="29040" windowHeight="15720" activeTab="2" xr2:uid="{00000000-000D-0000-FFFF-FFFF00000000}"/>
  </bookViews>
  <sheets>
    <sheet name="Apresentação" sheetId="1" r:id="rId1"/>
    <sheet name="Cad Iniciais" sheetId="2" r:id="rId2"/>
    <sheet name="Cadastro de Cargos" sheetId="3" r:id="rId3"/>
    <sheet name="Cadastro de Funcionários" sheetId="4" r:id="rId4"/>
    <sheet name="Outros Cadastros" sheetId="5" r:id="rId5"/>
    <sheet name="Receitas Custos" sheetId="6" r:id="rId6"/>
    <sheet name="Férias" sheetId="7" r:id="rId7"/>
    <sheet name="Demissões" sheetId="8" r:id="rId8"/>
    <sheet name="Treinamentos" sheetId="9" r:id="rId9"/>
    <sheet name="Promoções" sheetId="10" r:id="rId10"/>
    <sheet name="Absenteismo" sheetId="11" r:id="rId11"/>
    <sheet name="Graf Aux" sheetId="12" state="hidden" r:id="rId12"/>
    <sheet name="AD Aux" sheetId="13" state="hidden" r:id="rId13"/>
  </sheets>
  <definedNames>
    <definedName name="Ativo_não_Circulante___ANC" localSheetId="0">#REF!</definedName>
    <definedName name="Ativo_não_Circulante___ANC">#REF!</definedName>
    <definedName name="BuiltIn_Print_Area" localSheetId="0">#REF!</definedName>
    <definedName name="BuiltIn_Print_Area">#REF!</definedName>
    <definedName name="Caixa_Mínimo_Operacional___CMO" localSheetId="0">#REF!</definedName>
    <definedName name="Caixa_Mínimo_Operacional___CMO">#REF!</definedName>
    <definedName name="Capital_Circulante_Líquido___CCL" localSheetId="0">#REF!</definedName>
    <definedName name="Capital_Circulante_Líquido___CCL">#REF!</definedName>
    <definedName name="Ciclo_de_Caixa___CC" localSheetId="0">#REF!</definedName>
    <definedName name="Ciclo_de_Caixa___CC">#REF!</definedName>
    <definedName name="Clientes" localSheetId="0">#REF!</definedName>
    <definedName name="Clientes">#REF!</definedName>
    <definedName name="Custo_das_Mercadorias_Vendidas___CMV" localSheetId="0">#REF!</definedName>
    <definedName name="Custo_das_Mercadorias_Vendidas___CMV">#REF!</definedName>
    <definedName name="DRE">#REF!</definedName>
    <definedName name="Giro_de_Caixa___GC" localSheetId="0">#REF!</definedName>
    <definedName name="Giro_de_Caixa___GC">#REF!</definedName>
    <definedName name="horas" localSheetId="0">#REF!</definedName>
    <definedName name="horas">#REF!</definedName>
    <definedName name="Icms" localSheetId="0">#REF!</definedName>
    <definedName name="Icms">#REF!</definedName>
    <definedName name="InícioDaSemana">#REF!</definedName>
    <definedName name="lista_bancos" localSheetId="0">#REF!</definedName>
    <definedName name="lista_bancos">#REF!</definedName>
    <definedName name="NativeTimeline_DATA">#REF!</definedName>
    <definedName name="Necessidade_de_Investimento_em_Giro___NIG" localSheetId="0">#REF!</definedName>
    <definedName name="Necessidade_de_Investimento_em_Giro___NIG">#REF!</definedName>
    <definedName name="Necessidade_Total_de_Financiamento_Permanente___NTFP" localSheetId="0">#REF!</definedName>
    <definedName name="Necessidade_Total_de_Financiamento_Permanente___NTFP">#REF!</definedName>
    <definedName name="Passivo_não_Circulante___PNC">#REF!</definedName>
    <definedName name="Patrimônio_Líquido___PL">#REF!</definedName>
    <definedName name="PesquisaCategoria" localSheetId="0">#REF!</definedName>
    <definedName name="PesquisaCategoria">#REF!</definedName>
    <definedName name="Prazo_Médio_de_Cobrança___PMC_ou_PMR" localSheetId="0">#REF!</definedName>
    <definedName name="Prazo_Médio_de_Cobrança___PMC_ou_PMR">#REF!</definedName>
    <definedName name="Prazo_Médio_de_Estocagem_de_Matéria_prima___PME" localSheetId="0">#REF!</definedName>
    <definedName name="Prazo_Médio_de_Estocagem_de_Matéria_prima___PME">#REF!</definedName>
    <definedName name="Prazo_Médio_de_Pagamento___PMP" localSheetId="0">#REF!</definedName>
    <definedName name="Prazo_Médio_de_Pagamento___PMP">#REF!</definedName>
    <definedName name="Saldo_do_Disponível___SD_ou_ST__Saldo_Tesouraria" localSheetId="0">#REF!</definedName>
    <definedName name="Saldo_do_Disponível___SD_ou_ST__Saldo_Tesouraria">#REF!</definedName>
    <definedName name="Segmentação_de_dados_Categoria_do_presente">#REF!</definedName>
    <definedName name="Segmentação_de_dados_Comprado">#REF!</definedName>
    <definedName name="Segmentação_de_dados_Para">#REF!</definedName>
    <definedName name="Segmentação_de_dados_Status_de_embrulho">#REF!</definedName>
    <definedName name="Segmentação_de_dados_Status_de_entreda">#REF!</definedName>
    <definedName name="SegmentaçãodeDados_CATEGORIA">#REF!</definedName>
    <definedName name="SegmentaçãodeDados_SUBCATEGORIA">#REF!</definedName>
    <definedName name="TIPOS" localSheetId="0">#REF!</definedName>
    <definedName name="TIPOS">#REF!</definedName>
    <definedName name="vendas_ano" localSheetId="0">#REF!</definedName>
    <definedName name="vendas_ano">#REF!</definedName>
    <definedName name="vendas_mes" localSheetId="0">#REF!</definedName>
    <definedName name="vendas_m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<sst xmlns="http://schemas.openxmlformats.org/spreadsheetml/2006/main" count="578" uniqueCount="226">
  <si>
    <t>PLANILHA PARA DADOS DO RH</t>
  </si>
  <si>
    <t>Apresentação</t>
  </si>
  <si>
    <t>Cadastros Iniciais</t>
  </si>
  <si>
    <t>INSTRUÇÕES PARA UTILIZAÇÃO DA PLANILHA DE DADOS RH</t>
  </si>
  <si>
    <t>Cadastro de cargos</t>
  </si>
  <si>
    <t>Cadastro de funcionários</t>
  </si>
  <si>
    <t>Aproveite esta planilha para acompanhar os dados do seu RH com eficiência. Nas planilhas seguintes você vai preencher os dados conforme solicitado em cada cabeçalho, e assim saberá como está a gestão de pessoas do seu negócio. Você deve preencher somente os campos brancos, sem modificar os campos azuis que possuem fórmulas e serão calculados automaticamente.</t>
  </si>
  <si>
    <t>Receitas e custos RH</t>
  </si>
  <si>
    <t>Controle de férias</t>
  </si>
  <si>
    <t>Demissões</t>
  </si>
  <si>
    <t>Treinamentos</t>
  </si>
  <si>
    <t>Promoções</t>
  </si>
  <si>
    <t>Absenteísmo</t>
  </si>
  <si>
    <t>CADASTROS INICIAIS</t>
  </si>
  <si>
    <t xml:space="preserve">Informe os dados iniciais para utilizar a planilha. </t>
  </si>
  <si>
    <t>Cadastros iniciais</t>
  </si>
  <si>
    <t>Nome da empresa</t>
  </si>
  <si>
    <t>Empresa Exemplo</t>
  </si>
  <si>
    <t>Ano de vigência da planilha</t>
  </si>
  <si>
    <t>CADASTRO DE CARGOS</t>
  </si>
  <si>
    <t>Faça os cadastros de cargos da sua empresa, que serão necessários nas próximas planilhas.</t>
  </si>
  <si>
    <t>Tipos de Cargo</t>
  </si>
  <si>
    <t>Nome do cargo</t>
  </si>
  <si>
    <t>Tipo do cargo</t>
  </si>
  <si>
    <t>Salário</t>
  </si>
  <si>
    <t>Diretoria</t>
  </si>
  <si>
    <t>Sócio</t>
  </si>
  <si>
    <t>Operacional</t>
  </si>
  <si>
    <t>Estoquista</t>
  </si>
  <si>
    <t>Vendedor</t>
  </si>
  <si>
    <t>CADASTRO DOS FUNCIONÁRIOS</t>
  </si>
  <si>
    <t>Masculino</t>
  </si>
  <si>
    <t>Faça os cadastros dos funcionários da sua empresa, pois a partir deles você poderá realizar os próximos lançamentos.</t>
  </si>
  <si>
    <t>Feminino</t>
  </si>
  <si>
    <t>Faltas</t>
  </si>
  <si>
    <t>Nome do funcionário</t>
  </si>
  <si>
    <t>Sexo</t>
  </si>
  <si>
    <t>Data de nascimento</t>
  </si>
  <si>
    <t>Escolaridade</t>
  </si>
  <si>
    <t>Cargo</t>
  </si>
  <si>
    <t>Data de admissão</t>
  </si>
  <si>
    <t>Data de demissão</t>
  </si>
  <si>
    <t>Tempo de empresa</t>
  </si>
  <si>
    <t>Cargo após a promoção</t>
  </si>
  <si>
    <t>Nível</t>
  </si>
  <si>
    <t>Idade</t>
  </si>
  <si>
    <t>Faixa etária</t>
  </si>
  <si>
    <t>Anos</t>
  </si>
  <si>
    <t>Meses</t>
  </si>
  <si>
    <t>Meses total</t>
  </si>
  <si>
    <t>Média de permanência</t>
  </si>
  <si>
    <t>Passou na experiência?</t>
  </si>
  <si>
    <t>ano adm</t>
  </si>
  <si>
    <t>mês adm</t>
  </si>
  <si>
    <t>ano dem</t>
  </si>
  <si>
    <t>mês dem</t>
  </si>
  <si>
    <t>Motivo</t>
  </si>
  <si>
    <t>Total de Faltas</t>
  </si>
  <si>
    <t>Faltas justificadas</t>
  </si>
  <si>
    <t>Faltas não justificadas</t>
  </si>
  <si>
    <t>Faltas justificadas com atestado</t>
  </si>
  <si>
    <t>Faltas justificadas sem atestado</t>
  </si>
  <si>
    <t>Maria</t>
  </si>
  <si>
    <t>Superior completo</t>
  </si>
  <si>
    <t>Roberto</t>
  </si>
  <si>
    <t>Pós-graduação completa</t>
  </si>
  <si>
    <t>Denis</t>
  </si>
  <si>
    <t>Ensino médio</t>
  </si>
  <si>
    <t>Ativo</t>
  </si>
  <si>
    <t>OUTROS CADASTROS</t>
  </si>
  <si>
    <t>Aqui você realiza outros cadastros necessários para utilização da planilha. Altere conforme sua necessidade.</t>
  </si>
  <si>
    <t>Motivos para desligamento</t>
  </si>
  <si>
    <t>Pedido de demissão</t>
  </si>
  <si>
    <t>Ensino fundamental</t>
  </si>
  <si>
    <t>Dispensa sem justa causa</t>
  </si>
  <si>
    <t>Dispensa com justa causa</t>
  </si>
  <si>
    <t>Término de contrato de experiência</t>
  </si>
  <si>
    <t>Superior incompleto</t>
  </si>
  <si>
    <t>Rescisão antecipada do contrato de experiência por iniciativa do empregador</t>
  </si>
  <si>
    <t>Rescisão antecipada do contrato de experiência por iniciativa do empregado</t>
  </si>
  <si>
    <t>Pós-graduação incompleta</t>
  </si>
  <si>
    <t>Falecimento do empregado</t>
  </si>
  <si>
    <t>Mestre</t>
  </si>
  <si>
    <t>Benefícios</t>
  </si>
  <si>
    <t>Custos</t>
  </si>
  <si>
    <t>Outro</t>
  </si>
  <si>
    <t>Doutor</t>
  </si>
  <si>
    <t>Cadasto de benefícios</t>
  </si>
  <si>
    <t>Custos com folha</t>
  </si>
  <si>
    <t>Alimentação</t>
  </si>
  <si>
    <t>Salários</t>
  </si>
  <si>
    <t>Saúde</t>
  </si>
  <si>
    <t>Bolsa de estágio</t>
  </si>
  <si>
    <t>Odonto</t>
  </si>
  <si>
    <t>Pró-labore</t>
  </si>
  <si>
    <t>Transporte</t>
  </si>
  <si>
    <t>Férias</t>
  </si>
  <si>
    <t>Seguro de vida</t>
  </si>
  <si>
    <t>13º Salário</t>
  </si>
  <si>
    <t>Vale academia</t>
  </si>
  <si>
    <t>Encargos</t>
  </si>
  <si>
    <t>Creche</t>
  </si>
  <si>
    <t>Hora extra</t>
  </si>
  <si>
    <t>Vale combustível</t>
  </si>
  <si>
    <t>Outros custos</t>
  </si>
  <si>
    <t>Salário família</t>
  </si>
  <si>
    <t>LANÇAMENTO DE RECEITAS E CUSTOS</t>
  </si>
  <si>
    <t>Nesta planilha você irá lançar as receitas e custos da sua empresa com o RH.</t>
  </si>
  <si>
    <t>Descrição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</si>
  <si>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</si>
  <si>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</si>
  <si>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</si>
  <si>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</si>
  <si>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</si>
  <si>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</si>
  <si>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</si>
  <si>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</si>
  <si>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</si>
  <si>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</si>
  <si>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</si>
  <si>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</si>
  <si>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</si>
  <si>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Receita bruta total da empresa</t>
  </si>
  <si>
    <t>Custo com folha</t>
  </si>
  <si>
    <t>Custo com benefícios</t>
  </si>
  <si>
    <t>LANÇAMENTO DE FÉRIAS E FALTAS</t>
  </si>
  <si>
    <t>Licença</t>
  </si>
  <si>
    <t>Faça o registro de licenças, férias e faltas não justificadas dos funcionários.</t>
  </si>
  <si>
    <t>Falta não justificada</t>
  </si>
  <si>
    <t>Lançamento de Licenças, Férias e Faltas não justificadas</t>
  </si>
  <si>
    <t>Motivo da Ausência</t>
  </si>
  <si>
    <t>Data de início</t>
  </si>
  <si>
    <t>Data de retorno</t>
  </si>
  <si>
    <t>Mês início</t>
  </si>
  <si>
    <t>Ano início</t>
  </si>
  <si>
    <t>Mês término</t>
  </si>
  <si>
    <t>Ano término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</si>
  <si>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</si>
  <si>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</si>
  <si>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</si>
  <si>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</si>
  <si>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</si>
  <si>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</si>
  <si>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</si>
  <si>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</si>
  <si>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</si>
  <si>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</si>
  <si>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</si>
  <si>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</si>
  <si>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LANÇAMENTO DE DEMISSÕES</t>
  </si>
  <si>
    <t>Nesta planilha você registra as demissões da sua empresa.</t>
  </si>
  <si>
    <t>Registro das demissões</t>
  </si>
  <si>
    <t>Motivo da demissão</t>
  </si>
  <si>
    <t>Observações</t>
  </si>
  <si>
    <t>LANÇAMENTO DE TREINAMENTOS</t>
  </si>
  <si>
    <t>Faça o registro dos treinamentos oferecidos aos funcionários.</t>
  </si>
  <si>
    <t>Lançamento de custos com treinamentos</t>
  </si>
  <si>
    <t>Distribuição de Pagamento</t>
  </si>
  <si>
    <t>Ano</t>
  </si>
  <si>
    <t>Duarção (dias)</t>
  </si>
  <si>
    <t>Horas mensais</t>
  </si>
  <si>
    <t>Custo mensal</t>
  </si>
  <si>
    <t>Classificação</t>
  </si>
  <si>
    <t>Ordenar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</si>
  <si>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</si>
  <si>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</si>
  <si>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</si>
  <si>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</si>
  <si>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</si>
  <si>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</si>
  <si>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</si>
  <si>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</si>
  <si>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</si>
  <si>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</si>
  <si>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</si>
  <si>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</si>
  <si>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Nome do treinamento</t>
  </si>
  <si>
    <t>Carga horária total</t>
  </si>
  <si>
    <t>Data do término</t>
  </si>
  <si>
    <t>Funcionários treinados</t>
  </si>
  <si>
    <t>Abordagem comercial</t>
  </si>
  <si>
    <t>LANÇAMENTO DE PROMOÇÕES</t>
  </si>
  <si>
    <t>Faça o registro das promoções concedidas aos funcionários da sua empresa.</t>
  </si>
  <si>
    <t>Lançamento de funcionários promovidos</t>
  </si>
  <si>
    <t>Mês</t>
  </si>
  <si>
    <t>Custo</t>
  </si>
  <si>
    <t>Data da promoção</t>
  </si>
  <si>
    <t>Cargo antes da promoção</t>
  </si>
  <si>
    <t>Cargo depois da promoção</t>
  </si>
  <si>
    <t>Salário antes da promoção</t>
  </si>
  <si>
    <t>Salário depois da promoção</t>
  </si>
  <si>
    <t>% do aumento</t>
  </si>
  <si>
    <t>LANÇAMENTOS DE FALTAS JUSTIFICADAS - ABSENTEÍSMO</t>
  </si>
  <si>
    <t>Aqui você faz o registro das faltas justificadas pelos funcionários, também conhecido como Absenteísmo.</t>
  </si>
  <si>
    <t>Controle de Absenteísmo</t>
  </si>
  <si>
    <t>Data da falta</t>
  </si>
  <si>
    <t>Funcionário</t>
  </si>
  <si>
    <t>Falta Justificada?</t>
  </si>
  <si>
    <t>Apresentou atestado?</t>
  </si>
  <si>
    <t>Informações do atestado</t>
  </si>
  <si>
    <t>Indicador</t>
  </si>
  <si>
    <t>Admissões</t>
  </si>
  <si>
    <t>Funcionários no início do mês</t>
  </si>
  <si>
    <t>Funcionários no fim do mês</t>
  </si>
  <si>
    <t>Turnover</t>
  </si>
  <si>
    <t>Término de contrato de experiêcia</t>
  </si>
  <si>
    <t>Rescisão antecipada do contrato de experiêcia por iniciativa do empregador</t>
  </si>
  <si>
    <t>Rescisão antecipada do contrato de experiêcia por iniciativa do empregado</t>
  </si>
  <si>
    <t>Gerencial</t>
  </si>
  <si>
    <t>Custo total</t>
  </si>
  <si>
    <t>Horas totais</t>
  </si>
  <si>
    <t>Funcionários em treinamento</t>
  </si>
  <si>
    <t>Receita Bruta</t>
  </si>
  <si>
    <t>Receita média por funcionário</t>
  </si>
  <si>
    <t>Custo médio por funcionário</t>
  </si>
  <si>
    <t>Custo com folha de pagamento</t>
  </si>
  <si>
    <t>Impostos</t>
  </si>
  <si>
    <t>18 a 23 anos</t>
  </si>
  <si>
    <t>24 a 33 anos</t>
  </si>
  <si>
    <t>34 a 43 anos</t>
  </si>
  <si>
    <t>44 a 53 anos</t>
  </si>
  <si>
    <t>54 a 60 anos</t>
  </si>
  <si>
    <t>Mais de 60 anos</t>
  </si>
  <si>
    <t>Variação %</t>
  </si>
  <si>
    <t>Variação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</si>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</sst>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_-* #,##0_-;\-* #,##0_-;_-* &quot;-&quot;??_-;_-@"/>
  </numFmts>
  <fonts count="41">
    <font>
      <sz val="11"/>
      <color theme="1"/>
      <name val="Arial"/>
      <scheme val="minor"/>
    </font>
    <font>
      <b/>
      <sz val="28"/>
      <color rgb="FFFFFFFF"/>
      <name val="Hanken Grotesk"/>
    </font>
    <font>
      <b/>
      <sz val="27"/>
      <color rgb="FFFFFFFF"/>
      <name val="Hanken Grotesk"/>
    </font>
    <font>
      <b/>
      <sz val="12"/>
      <color rgb="FFFFFFFF"/>
      <name val="Hanken Grotesk"/>
    </font>
    <font>
      <b/>
      <sz val="28"/>
      <color theme="0"/>
      <name val="Hanken Grotesk"/>
    </font>
    <font>
      <sz val="11"/>
      <color rgb="FF000000"/>
      <name val="Rubik"/>
    </font>
    <font>
      <b/>
      <sz val="11"/>
      <color rgb="FF000000"/>
      <name val="Hanken Grotesk"/>
    </font>
    <font>
      <sz val="11"/>
      <color theme="1"/>
      <name val="Rubik"/>
    </font>
    <font>
      <b/>
      <sz val="12"/>
      <color theme="0"/>
      <name val="Hanken Grotesk"/>
    </font>
    <font>
      <b/>
      <sz val="11"/>
      <color theme="1"/>
      <name val="Hanken Grotesk"/>
    </font>
    <font>
      <sz val="11"/>
      <color theme="1"/>
      <name val="Hanken Grotesk"/>
    </font>
    <font>
      <b/>
      <sz val="11"/>
      <color theme="0"/>
      <name val="Hanken Grotesk"/>
    </font>
    <font>
      <b/>
      <sz val="36"/>
      <color theme="0"/>
      <name val="Rubik"/>
    </font>
    <font>
      <b/>
      <sz val="11"/>
      <color rgb="FFFFFFFF"/>
      <name val="Hanken Grotesk"/>
    </font>
    <font>
      <sz val="12"/>
      <color theme="1"/>
      <name val="Hanken Grotesk"/>
    </font>
    <font>
      <sz val="11"/>
      <color theme="1"/>
      <name val="Calibri"/>
    </font>
    <font>
      <b/>
      <sz val="11"/>
      <color theme="1"/>
      <name val="&quot;Hanken Grotesk&quot;"/>
    </font>
    <font>
      <sz val="11"/>
      <color theme="1"/>
      <name val="&quot;Hanken Grotesk&quot;"/>
    </font>
    <font>
      <i/>
      <sz val="11"/>
      <color rgb="FF000000"/>
      <name val="Calibri"/>
    </font>
    <font>
      <b/>
      <sz val="24"/>
      <color rgb="FFFFFFFF"/>
      <name val="&quot;Hanken Grotesk&quot;"/>
    </font>
    <font>
      <sz val="11"/>
      <color theme="1"/>
      <name val="Arial"/>
    </font>
    <font>
      <sz val="12"/>
      <color theme="1"/>
      <name val="Calibri"/>
    </font>
    <font>
      <b/>
      <sz val="14"/>
      <color theme="1"/>
      <name val="Calibri"/>
    </font>
    <font>
      <b/>
      <sz val="12"/>
      <color rgb="FF000000"/>
      <name val="Hanken Grotesk"/>
    </font>
    <font>
      <sz val="11"/>
      <color rgb="FF000000"/>
      <name val="Hanken Grotesk"/>
    </font>
    <font>
      <u/>
      <sz val="11"/>
      <color rgb="FF00B0F0"/>
      <name val="Calibri"/>
    </font>
    <font>
      <b/>
      <sz val="12"/>
      <color theme="0"/>
      <name val="Calibri"/>
    </font>
    <font>
      <u/>
      <sz val="11"/>
      <color rgb="FF00B0F0"/>
      <name val="Calibri"/>
    </font>
    <font>
      <b/>
      <u/>
      <sz val="11"/>
      <color rgb="FF0000FF"/>
      <name val="Hanken Grotesk"/>
    </font>
    <font>
      <sz val="12"/>
      <color theme="0"/>
      <name val="Rubik"/>
    </font>
    <font>
      <b/>
      <sz val="11"/>
      <color theme="0"/>
      <name val="Calibri"/>
    </font>
    <font>
      <b/>
      <sz val="11"/>
      <color rgb="FF333333"/>
      <name val="Calibri"/>
    </font>
    <font>
      <sz val="12"/>
      <color theme="1"/>
      <name val="Rubik"/>
    </font>
    <font>
      <b/>
      <sz val="10"/>
      <color theme="1"/>
      <name val="Hanken Grotesk"/>
    </font>
    <font>
      <sz val="11"/>
      <color theme="0"/>
      <name val="Rubik"/>
    </font>
    <font>
      <sz val="11"/>
      <color theme="1"/>
      <name val="Calibri"/>
    </font>
    <font>
      <sz val="12"/>
      <color theme="0"/>
      <name val="Calibri"/>
    </font>
    <font>
      <sz val="12"/>
      <color rgb="FF999999"/>
      <name val="Calibri"/>
    </font>
    <font>
      <b/>
      <sz val="12"/>
      <color theme="1"/>
      <name val="Hanken Grotesk"/>
    </font>
    <font>
      <u/>
      <sz val="11"/>
      <color theme="10"/>
      <name val="Arial"/>
      <scheme val="minor"/>
    </font>
    <font>
      <b/>
      <sz val="11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79397D"/>
        <bgColor rgb="FF79397D"/>
      </patternFill>
    </fill>
    <fill>
      <patternFill patternType="solid">
        <fgColor rgb="FFFCCC31"/>
        <bgColor rgb="FFFCCC31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336699"/>
        <bgColor rgb="FF336699"/>
      </patternFill>
    </fill>
    <fill>
      <patternFill patternType="solid">
        <fgColor rgb="FF6699CC"/>
        <bgColor rgb="FF6699CC"/>
      </patternFill>
    </fill>
    <fill>
      <patternFill patternType="solid">
        <fgColor rgb="FF936097"/>
        <bgColor rgb="FF936097"/>
      </patternFill>
    </fill>
    <fill>
      <patternFill patternType="solid">
        <fgColor rgb="FF401F44"/>
        <bgColor rgb="FF401F44"/>
      </patternFill>
    </fill>
    <fill>
      <patternFill patternType="solid">
        <fgColor rgb="FFCCCCCC"/>
        <bgColor rgb="FFCCCCCC"/>
      </patternFill>
    </fill>
    <fill>
      <patternFill patternType="solid">
        <fgColor rgb="FFEAEAEA"/>
        <bgColor rgb="FFEAEAEA"/>
      </patternFill>
    </fill>
    <fill>
      <patternFill patternType="solid">
        <fgColor rgb="FFFCCC31"/>
        <bgColor rgb="FFFFFFFF"/>
      </patternFill>
    </fill>
    <fill>
      <patternFill patternType="solid">
        <fgColor theme="0"/>
        <bgColor rgb="FFFCCC31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159">
    <xf numFmtId="0" fontId="0" fillId="0" borderId="0" xfId="0" applyAlignment="1"/>
    <xf numFmtId="0" fontId="1" fillId="2" borderId="0" xfId="0" applyFont="1" applyFill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7" fillId="2" borderId="0" xfId="0" applyFont="1" applyFill="1"/>
    <xf numFmtId="0" fontId="7" fillId="0" borderId="0" xfId="0" applyFont="1"/>
    <xf numFmtId="0" fontId="4" fillId="2" borderId="0" xfId="0" applyFont="1" applyFill="1" applyAlignment="1">
      <alignment horizontal="center" vertical="center" wrapText="1"/>
    </xf>
    <xf numFmtId="0" fontId="7" fillId="4" borderId="0" xfId="0" applyFont="1" applyFill="1"/>
    <xf numFmtId="0" fontId="6" fillId="3" borderId="4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2" borderId="0" xfId="0" applyFont="1" applyFill="1"/>
    <xf numFmtId="0" fontId="9" fillId="5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left" vertical="center"/>
    </xf>
    <xf numFmtId="0" fontId="15" fillId="0" borderId="0" xfId="0" applyFont="1"/>
    <xf numFmtId="0" fontId="10" fillId="0" borderId="13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164" fontId="10" fillId="0" borderId="10" xfId="0" applyNumberFormat="1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/>
    <xf numFmtId="0" fontId="14" fillId="2" borderId="0" xfId="0" applyFont="1" applyFill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left"/>
    </xf>
    <xf numFmtId="0" fontId="23" fillId="3" borderId="4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5" fillId="2" borderId="0" xfId="0" applyFont="1" applyFill="1"/>
    <xf numFmtId="0" fontId="13" fillId="2" borderId="20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left" vertical="center"/>
    </xf>
    <xf numFmtId="0" fontId="24" fillId="0" borderId="10" xfId="0" applyFont="1" applyBorder="1" applyAlignment="1">
      <alignment horizontal="left" vertical="center" wrapText="1"/>
    </xf>
    <xf numFmtId="0" fontId="24" fillId="0" borderId="0" xfId="0" applyFont="1"/>
    <xf numFmtId="0" fontId="7" fillId="0" borderId="10" xfId="0" applyFont="1" applyBorder="1" applyAlignment="1">
      <alignment horizontal="left" vertical="center"/>
    </xf>
    <xf numFmtId="164" fontId="7" fillId="0" borderId="10" xfId="0" applyNumberFormat="1" applyFont="1" applyBorder="1" applyAlignment="1">
      <alignment horizontal="left" vertical="center"/>
    </xf>
    <xf numFmtId="0" fontId="26" fillId="7" borderId="4" xfId="0" applyFont="1" applyFill="1" applyBorder="1" applyAlignment="1">
      <alignment horizontal="left" vertical="center"/>
    </xf>
    <xf numFmtId="0" fontId="27" fillId="0" borderId="0" xfId="0" applyFont="1" applyAlignment="1">
      <alignment vertical="center"/>
    </xf>
    <xf numFmtId="14" fontId="7" fillId="0" borderId="0" xfId="0" applyNumberFormat="1" applyFont="1"/>
    <xf numFmtId="0" fontId="28" fillId="0" borderId="0" xfId="0" applyFont="1"/>
    <xf numFmtId="164" fontId="15" fillId="0" borderId="0" xfId="0" applyNumberFormat="1" applyFont="1"/>
    <xf numFmtId="0" fontId="9" fillId="5" borderId="22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29" fillId="7" borderId="4" xfId="0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29" fillId="7" borderId="4" xfId="0" applyFont="1" applyFill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2" fillId="0" borderId="0" xfId="0" applyFont="1"/>
    <xf numFmtId="0" fontId="33" fillId="5" borderId="10" xfId="0" applyFont="1" applyFill="1" applyBorder="1" applyAlignment="1">
      <alignment horizontal="center" vertical="center"/>
    </xf>
    <xf numFmtId="0" fontId="10" fillId="0" borderId="0" xfId="0" applyFont="1"/>
    <xf numFmtId="14" fontId="10" fillId="0" borderId="10" xfId="0" applyNumberFormat="1" applyFont="1" applyBorder="1" applyAlignment="1">
      <alignment horizontal="left" vertical="center"/>
    </xf>
    <xf numFmtId="14" fontId="10" fillId="5" borderId="10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right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0" fillId="5" borderId="10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left" vertical="center" wrapText="1"/>
    </xf>
    <xf numFmtId="164" fontId="10" fillId="5" borderId="10" xfId="0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29" fillId="7" borderId="4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/>
    </xf>
    <xf numFmtId="14" fontId="7" fillId="0" borderId="10" xfId="0" applyNumberFormat="1" applyFont="1" applyBorder="1" applyAlignment="1">
      <alignment horizontal="left" vertical="center"/>
    </xf>
    <xf numFmtId="14" fontId="10" fillId="4" borderId="10" xfId="0" applyNumberFormat="1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center"/>
    </xf>
    <xf numFmtId="3" fontId="10" fillId="0" borderId="10" xfId="0" applyNumberFormat="1" applyFont="1" applyBorder="1" applyAlignment="1">
      <alignment horizontal="left" vertical="center" wrapText="1"/>
    </xf>
    <xf numFmtId="164" fontId="10" fillId="0" borderId="10" xfId="0" applyNumberFormat="1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left" vertical="center" wrapText="1"/>
    </xf>
    <xf numFmtId="164" fontId="7" fillId="0" borderId="10" xfId="0" applyNumberFormat="1" applyFont="1" applyBorder="1" applyAlignment="1">
      <alignment horizontal="left" vertical="center" wrapText="1"/>
    </xf>
    <xf numFmtId="14" fontId="7" fillId="5" borderId="10" xfId="0" applyNumberFormat="1" applyFont="1" applyFill="1" applyBorder="1" applyAlignment="1">
      <alignment horizontal="left" vertical="center"/>
    </xf>
    <xf numFmtId="164" fontId="7" fillId="0" borderId="0" xfId="0" applyNumberFormat="1" applyFont="1"/>
    <xf numFmtId="0" fontId="10" fillId="0" borderId="10" xfId="0" applyFont="1" applyBorder="1" applyAlignment="1">
      <alignment horizontal="left" vertical="center" wrapText="1"/>
    </xf>
    <xf numFmtId="9" fontId="10" fillId="5" borderId="10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14" fontId="10" fillId="0" borderId="10" xfId="0" applyNumberFormat="1" applyFont="1" applyBorder="1" applyAlignment="1">
      <alignment horizontal="left" vertical="center" wrapText="1"/>
    </xf>
    <xf numFmtId="14" fontId="10" fillId="0" borderId="12" xfId="0" applyNumberFormat="1" applyFont="1" applyBorder="1" applyAlignment="1">
      <alignment horizontal="left" vertical="center"/>
    </xf>
    <xf numFmtId="14" fontId="7" fillId="0" borderId="10" xfId="0" applyNumberFormat="1" applyFont="1" applyBorder="1" applyAlignment="1">
      <alignment horizontal="left" vertical="center" wrapText="1"/>
    </xf>
    <xf numFmtId="14" fontId="7" fillId="0" borderId="12" xfId="0" applyNumberFormat="1" applyFont="1" applyBorder="1" applyAlignment="1">
      <alignment horizontal="left" vertical="center"/>
    </xf>
    <xf numFmtId="0" fontId="35" fillId="0" borderId="0" xfId="0" applyFont="1"/>
    <xf numFmtId="0" fontId="36" fillId="7" borderId="39" xfId="0" applyFont="1" applyFill="1" applyBorder="1" applyAlignment="1">
      <alignment horizontal="left" vertical="center"/>
    </xf>
    <xf numFmtId="0" fontId="36" fillId="7" borderId="40" xfId="0" applyFont="1" applyFill="1" applyBorder="1" applyAlignment="1">
      <alignment horizontal="left" vertical="center"/>
    </xf>
    <xf numFmtId="0" fontId="37" fillId="11" borderId="40" xfId="0" applyFont="1" applyFill="1" applyBorder="1" applyAlignment="1">
      <alignment horizontal="center" vertical="center"/>
    </xf>
    <xf numFmtId="9" fontId="37" fillId="11" borderId="40" xfId="0" applyNumberFormat="1" applyFont="1" applyFill="1" applyBorder="1" applyAlignment="1">
      <alignment horizontal="center" vertical="center"/>
    </xf>
    <xf numFmtId="0" fontId="36" fillId="7" borderId="41" xfId="0" applyFont="1" applyFill="1" applyBorder="1" applyAlignment="1">
      <alignment horizontal="left" vertical="center"/>
    </xf>
    <xf numFmtId="164" fontId="37" fillId="11" borderId="40" xfId="0" applyNumberFormat="1" applyFont="1" applyFill="1" applyBorder="1" applyAlignment="1">
      <alignment horizontal="center" vertical="center"/>
    </xf>
    <xf numFmtId="165" fontId="37" fillId="11" borderId="40" xfId="0" applyNumberFormat="1" applyFont="1" applyFill="1" applyBorder="1" applyAlignment="1">
      <alignment horizontal="center" vertical="center"/>
    </xf>
    <xf numFmtId="164" fontId="7" fillId="5" borderId="10" xfId="0" applyNumberFormat="1" applyFont="1" applyFill="1" applyBorder="1" applyAlignment="1">
      <alignment horizontal="left" vertical="center"/>
    </xf>
    <xf numFmtId="9" fontId="7" fillId="5" borderId="10" xfId="0" applyNumberFormat="1" applyFont="1" applyFill="1" applyBorder="1" applyAlignment="1">
      <alignment horizontal="center" vertical="center"/>
    </xf>
    <xf numFmtId="0" fontId="38" fillId="3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2" fillId="2" borderId="0" xfId="0" applyFont="1" applyFill="1" applyAlignment="1">
      <alignment horizontal="center" vertical="center"/>
    </xf>
    <xf numFmtId="0" fontId="15" fillId="0" borderId="0" xfId="0" applyFont="1"/>
    <xf numFmtId="0" fontId="17" fillId="5" borderId="42" xfId="0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18" xfId="0" applyBorder="1"/>
    <xf numFmtId="0" fontId="0" fillId="0" borderId="16" xfId="0" applyBorder="1"/>
    <xf numFmtId="0" fontId="0" fillId="0" borderId="17" xfId="0" applyBorder="1"/>
    <xf numFmtId="0" fontId="0" fillId="0" borderId="6" xfId="0" applyBorder="1"/>
    <xf numFmtId="0" fontId="16" fillId="3" borderId="1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8" fillId="2" borderId="4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21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0" fillId="0" borderId="14" xfId="0" applyBorder="1"/>
    <xf numFmtId="0" fontId="0" fillId="0" borderId="15" xfId="0" applyBorder="1"/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26" fillId="6" borderId="21" xfId="0" applyFont="1" applyFill="1" applyBorder="1" applyAlignment="1">
      <alignment horizontal="center" vertical="center"/>
    </xf>
    <xf numFmtId="164" fontId="10" fillId="0" borderId="10" xfId="0" applyNumberFormat="1" applyFont="1" applyBorder="1" applyAlignment="1">
      <alignment horizontal="left" vertical="center"/>
    </xf>
    <xf numFmtId="0" fontId="0" fillId="0" borderId="29" xfId="0" applyBorder="1"/>
    <xf numFmtId="0" fontId="9" fillId="5" borderId="10" xfId="0" applyFont="1" applyFill="1" applyBorder="1" applyAlignment="1">
      <alignment horizontal="left" vertical="center" wrapText="1"/>
    </xf>
    <xf numFmtId="0" fontId="11" fillId="8" borderId="44" xfId="0" applyFont="1" applyFill="1" applyBorder="1" applyAlignment="1">
      <alignment horizontal="center" vertical="center" wrapText="1"/>
    </xf>
    <xf numFmtId="164" fontId="10" fillId="5" borderId="1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0" fillId="5" borderId="29" xfId="0" applyFont="1" applyFill="1" applyBorder="1" applyAlignment="1">
      <alignment horizontal="center" vertical="center" wrapText="1"/>
    </xf>
    <xf numFmtId="0" fontId="10" fillId="10" borderId="29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0" fillId="0" borderId="30" xfId="0" applyBorder="1"/>
    <xf numFmtId="0" fontId="0" fillId="0" borderId="31" xfId="0" applyBorder="1"/>
    <xf numFmtId="0" fontId="10" fillId="5" borderId="18" xfId="0" applyFont="1" applyFill="1" applyBorder="1" applyAlignment="1">
      <alignment horizontal="center" vertical="center"/>
    </xf>
    <xf numFmtId="0" fontId="11" fillId="9" borderId="46" xfId="0" applyFont="1" applyFill="1" applyBorder="1" applyAlignment="1">
      <alignment horizontal="center" vertical="center"/>
    </xf>
    <xf numFmtId="0" fontId="0" fillId="0" borderId="32" xfId="0" applyBorder="1"/>
    <xf numFmtId="0" fontId="10" fillId="5" borderId="10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 wrapText="1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34" fillId="0" borderId="11" xfId="0" applyFont="1" applyBorder="1" applyAlignment="1">
      <alignment horizontal="center"/>
    </xf>
    <xf numFmtId="0" fontId="0" fillId="0" borderId="38" xfId="0" applyBorder="1"/>
    <xf numFmtId="0" fontId="0" fillId="0" borderId="13" xfId="0" applyBorder="1"/>
    <xf numFmtId="0" fontId="33" fillId="5" borderId="28" xfId="0" applyFont="1" applyFill="1" applyBorder="1" applyAlignment="1">
      <alignment horizontal="center" vertical="center"/>
    </xf>
    <xf numFmtId="0" fontId="40" fillId="3" borderId="4" xfId="1" applyFont="1" applyFill="1" applyBorder="1" applyAlignment="1">
      <alignment horizontal="left" vertical="center"/>
    </xf>
    <xf numFmtId="0" fontId="40" fillId="4" borderId="0" xfId="1" applyFont="1" applyFill="1" applyAlignment="1">
      <alignment horizontal="left" vertical="center"/>
    </xf>
    <xf numFmtId="0" fontId="40" fillId="12" borderId="0" xfId="1" applyFont="1" applyFill="1" applyAlignment="1">
      <alignment horizontal="left" vertical="center"/>
    </xf>
    <xf numFmtId="0" fontId="40" fillId="13" borderId="4" xfId="1" applyFont="1" applyFill="1" applyBorder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FCCC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ntotel.com.br/?utm_source=material_rico&amp;utm_medium=referral&amp;utm_campaign=planilha-indicadores-de-rh&amp;utm_content=img_logo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contato?utm_source=material_rico&amp;utm_medium=referral&amp;utm_campaign=planilha-indicadores-de-rh&amp;utm_content=cta_contato" TargetMode="External"/><Relationship Id="rId4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pontotel.com.br/?utm_source=material_rico&amp;utm_medium=referral&amp;utm_campaign=planilha-indicadores-de-rh&amp;utm_content=img_logo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pontotel.com.br/?utm_source=material_rico&amp;utm_medium=referral&amp;utm_campaign=planilha-indicadores-de-rh&amp;utm_content=img_logo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pontotel.com.br/?utm_source=material_rico&amp;utm_medium=referral&amp;utm_campaign=planilha-indicadores-de-rh&amp;utm_content=img_logo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pontotel.com.br/?utm_source=material_rico&amp;utm_medium=referral&amp;utm_campaign=planilha-indicadores-de-rh&amp;utm_content=img_logo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pontotel.com.br/?utm_source=material_rico&amp;utm_medium=referral&amp;utm_campaign=planilha-indicadores-de-rh&amp;utm_content=img_logo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pontotel.com.br/?utm_source=material_rico&amp;utm_medium=referral&amp;utm_campaign=planilha-indicadores-de-rh&amp;utm_content=img_logo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pontotel.com.br/?utm_source=material_rico&amp;utm_medium=referral&amp;utm_campaign=planilha-indicadores-de-rh&amp;utm_content=img_logo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pontotel.com.br/?utm_source=material_rico&amp;utm_medium=referral&amp;utm_campaign=planilha-indicadores-de-rh&amp;utm_content=img_logo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pontotel.com.br/?utm_source=material_rico&amp;utm_medium=referral&amp;utm_campaign=planilha-indicadores-de-rh&amp;utm_content=img_logo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pontotel.com.br/?utm_source=material_rico&amp;utm_medium=referral&amp;utm_campaign=planilha-indicadores-de-rh&amp;utm_content=img_logo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390525</xdr:colOff>
      <xdr:row>5</xdr:row>
      <xdr:rowOff>47625</xdr:rowOff>
    </xdr:from>
    <xdr:ext cx="5848350" cy="3019425"/>
    <xdr:pic>
      <xdr:nvPicPr>
        <xdr:cNvPr id="2" name="image11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114425" cy="428625"/>
    <xdr:pic>
      <xdr:nvPicPr>
        <xdr:cNvPr id="3" name="image5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14425" cy="428625"/>
    <xdr:pic>
      <xdr:nvPicPr>
        <xdr:cNvPr id="2" name="image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438150"/>
    <xdr:pic>
      <xdr:nvPicPr>
        <xdr:cNvPr id="2" name="image8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14425" cy="428625"/>
    <xdr:pic>
      <xdr:nvPicPr>
        <xdr:cNvPr id="2" name="image5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14425" cy="428625"/>
    <xdr:pic>
      <xdr:nvPicPr>
        <xdr:cNvPr id="2" name="image4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66675</xdr:rowOff>
    </xdr:from>
    <xdr:ext cx="1543050" cy="590550"/>
    <xdr:pic>
      <xdr:nvPicPr>
        <xdr:cNvPr id="2" name="image3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19050</xdr:rowOff>
    </xdr:from>
    <xdr:ext cx="1647825" cy="638175"/>
    <xdr:pic>
      <xdr:nvPicPr>
        <xdr:cNvPr id="2" name="image6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14425" cy="428625"/>
    <xdr:pic>
      <xdr:nvPicPr>
        <xdr:cNvPr id="2" name="image9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14425" cy="428625"/>
    <xdr:pic>
      <xdr:nvPicPr>
        <xdr:cNvPr id="2" name="image7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14425" cy="428625"/>
    <xdr:pic>
      <xdr:nvPicPr>
        <xdr:cNvPr id="2" name="image2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14425" cy="428625"/>
    <xdr:pic>
      <xdr:nvPicPr>
        <xdr:cNvPr id="2" name="image1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00"/>
  <sheetViews>
    <sheetView showGridLines="0" workbookViewId="0">
      <selection activeCell="A4" sqref="A4"/>
    </sheetView>
  </sheetViews>
  <sheetFormatPr defaultColWidth="12.625" defaultRowHeight="15" customHeight="1"/>
  <cols>
    <col min="1" max="1" width="23.625" style="96" customWidth="1"/>
    <col min="2" max="2" width="5.5" style="96" customWidth="1"/>
    <col min="3" max="15" width="8.5" style="96" customWidth="1"/>
    <col min="16" max="23" width="8" style="96" customWidth="1"/>
    <col min="24" max="43" width="7.625" style="96" customWidth="1"/>
  </cols>
  <sheetData>
    <row r="1" spans="1:43" ht="33.75" customHeight="1">
      <c r="A1" s="97"/>
      <c r="B1" s="99" t="s">
        <v>0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33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3" ht="22.5" customHeight="1">
      <c r="A3" s="156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P3" s="16"/>
      <c r="Q3" s="16"/>
      <c r="R3" s="16"/>
      <c r="S3" s="16"/>
      <c r="T3" s="16"/>
      <c r="U3" s="16"/>
      <c r="V3" s="16"/>
      <c r="W3" s="16"/>
    </row>
    <row r="4" spans="1:43" ht="22.5" customHeight="1">
      <c r="A4" s="155" t="s">
        <v>2</v>
      </c>
      <c r="B4" s="16"/>
      <c r="C4" s="107" t="s">
        <v>3</v>
      </c>
      <c r="D4" s="108"/>
      <c r="E4" s="108"/>
      <c r="F4" s="108"/>
      <c r="G4" s="108"/>
      <c r="H4" s="108"/>
      <c r="I4" s="108"/>
      <c r="J4" s="108"/>
      <c r="K4" s="109"/>
      <c r="P4" s="16"/>
      <c r="Q4" s="16"/>
      <c r="R4" s="16"/>
      <c r="S4" s="16"/>
      <c r="T4" s="16"/>
      <c r="U4" s="16"/>
      <c r="V4" s="16"/>
      <c r="W4" s="16"/>
    </row>
    <row r="5" spans="1:43" ht="22.5" customHeight="1">
      <c r="A5" s="155" t="s">
        <v>4</v>
      </c>
      <c r="B5" s="16"/>
      <c r="C5" s="104"/>
      <c r="D5" s="105"/>
      <c r="E5" s="105"/>
      <c r="F5" s="105"/>
      <c r="G5" s="105"/>
      <c r="H5" s="105"/>
      <c r="I5" s="105"/>
      <c r="J5" s="105"/>
      <c r="K5" s="106"/>
      <c r="L5" s="20"/>
      <c r="M5" s="20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43" ht="22.5" customHeight="1">
      <c r="A6" s="155" t="s">
        <v>5</v>
      </c>
      <c r="B6" s="16"/>
      <c r="C6" s="101" t="s">
        <v>6</v>
      </c>
      <c r="D6" s="98"/>
      <c r="E6" s="98"/>
      <c r="F6" s="98"/>
      <c r="G6" s="98"/>
      <c r="H6" s="98"/>
      <c r="I6" s="98"/>
      <c r="J6" s="98"/>
      <c r="K6" s="102"/>
      <c r="L6" s="21"/>
      <c r="M6" s="21"/>
      <c r="N6" s="21"/>
      <c r="O6" s="21"/>
      <c r="P6" s="16"/>
      <c r="Q6" s="16"/>
      <c r="R6" s="100"/>
      <c r="S6" s="98"/>
      <c r="T6" s="100"/>
      <c r="U6" s="98"/>
      <c r="V6" s="22"/>
      <c r="W6" s="23"/>
      <c r="X6" s="23"/>
      <c r="Y6" s="23"/>
      <c r="Z6" s="23"/>
      <c r="AA6" s="23"/>
      <c r="AB6" s="23"/>
      <c r="AC6" s="23"/>
      <c r="AD6" s="23"/>
      <c r="AE6" s="98"/>
      <c r="AF6" s="98"/>
      <c r="AG6" s="98"/>
      <c r="AH6" s="98"/>
      <c r="AI6" s="23"/>
      <c r="AJ6" s="23"/>
      <c r="AK6" s="23"/>
      <c r="AL6" s="23"/>
      <c r="AM6" s="23"/>
      <c r="AN6" s="23"/>
      <c r="AO6" s="23"/>
      <c r="AP6" s="23"/>
      <c r="AQ6" s="23"/>
    </row>
    <row r="7" spans="1:43" ht="22.5" customHeight="1">
      <c r="A7" s="155" t="s">
        <v>7</v>
      </c>
      <c r="B7" s="16"/>
      <c r="C7" s="103"/>
      <c r="D7" s="98"/>
      <c r="E7" s="98"/>
      <c r="F7" s="98"/>
      <c r="G7" s="98"/>
      <c r="H7" s="98"/>
      <c r="I7" s="98"/>
      <c r="J7" s="98"/>
      <c r="K7" s="102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43" ht="22.5" customHeight="1">
      <c r="A8" s="155" t="s">
        <v>8</v>
      </c>
      <c r="B8" s="16"/>
      <c r="C8" s="103"/>
      <c r="D8" s="98"/>
      <c r="E8" s="98"/>
      <c r="F8" s="98"/>
      <c r="G8" s="98"/>
      <c r="H8" s="98"/>
      <c r="I8" s="98"/>
      <c r="J8" s="98"/>
      <c r="K8" s="102"/>
      <c r="L8" s="25"/>
      <c r="M8" s="25"/>
      <c r="N8" s="25"/>
      <c r="O8" s="25"/>
      <c r="P8" s="16"/>
      <c r="Q8" s="16"/>
      <c r="R8" s="16"/>
      <c r="S8" s="16"/>
      <c r="T8" s="16"/>
      <c r="U8" s="16"/>
      <c r="V8" s="16"/>
      <c r="W8" s="16"/>
    </row>
    <row r="9" spans="1:43" ht="22.5" customHeight="1">
      <c r="A9" s="155" t="s">
        <v>9</v>
      </c>
      <c r="B9" s="16"/>
      <c r="C9" s="103"/>
      <c r="D9" s="98"/>
      <c r="E9" s="98"/>
      <c r="F9" s="98"/>
      <c r="G9" s="98"/>
      <c r="H9" s="98"/>
      <c r="I9" s="98"/>
      <c r="J9" s="98"/>
      <c r="K9" s="102"/>
      <c r="L9" s="25"/>
      <c r="M9" s="25"/>
      <c r="N9" s="25"/>
      <c r="O9" s="25"/>
      <c r="P9" s="16"/>
      <c r="Q9" s="16"/>
      <c r="R9" s="16"/>
      <c r="S9" s="16"/>
      <c r="T9" s="16"/>
      <c r="U9" s="16"/>
      <c r="V9" s="16"/>
      <c r="W9" s="16"/>
    </row>
    <row r="10" spans="1:43" ht="22.5" customHeight="1">
      <c r="A10" s="155" t="s">
        <v>10</v>
      </c>
      <c r="B10" s="16"/>
      <c r="C10" s="103"/>
      <c r="D10" s="98"/>
      <c r="E10" s="98"/>
      <c r="F10" s="98"/>
      <c r="G10" s="98"/>
      <c r="H10" s="98"/>
      <c r="I10" s="98"/>
      <c r="J10" s="98"/>
      <c r="K10" s="102"/>
      <c r="L10" s="25"/>
      <c r="M10" s="25"/>
      <c r="N10" s="25"/>
      <c r="O10" s="25"/>
      <c r="P10" s="16"/>
      <c r="Q10" s="16"/>
      <c r="R10" s="16"/>
      <c r="S10" s="16"/>
      <c r="T10" s="16"/>
      <c r="U10" s="16"/>
      <c r="V10" s="16"/>
      <c r="W10" s="16"/>
    </row>
    <row r="11" spans="1:43" ht="22.5" customHeight="1">
      <c r="A11" s="155" t="s">
        <v>11</v>
      </c>
      <c r="B11" s="16"/>
      <c r="C11" s="103"/>
      <c r="D11" s="98"/>
      <c r="E11" s="98"/>
      <c r="F11" s="98"/>
      <c r="G11" s="98"/>
      <c r="H11" s="98"/>
      <c r="I11" s="98"/>
      <c r="J11" s="98"/>
      <c r="K11" s="102"/>
      <c r="L11" s="27"/>
      <c r="M11" s="27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43" ht="22.5" customHeight="1">
      <c r="A12" s="155" t="s">
        <v>12</v>
      </c>
      <c r="B12" s="16"/>
      <c r="C12" s="103"/>
      <c r="D12" s="98"/>
      <c r="E12" s="98"/>
      <c r="F12" s="98"/>
      <c r="G12" s="98"/>
      <c r="H12" s="98"/>
      <c r="I12" s="98"/>
      <c r="J12" s="98"/>
      <c r="K12" s="102"/>
      <c r="L12" s="28"/>
      <c r="M12" s="28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</row>
    <row r="13" spans="1:43" ht="22.5" customHeight="1">
      <c r="A13" s="8"/>
      <c r="B13" s="16"/>
      <c r="C13" s="103"/>
      <c r="D13" s="98"/>
      <c r="E13" s="98"/>
      <c r="F13" s="98"/>
      <c r="G13" s="98"/>
      <c r="H13" s="98"/>
      <c r="I13" s="98"/>
      <c r="J13" s="98"/>
      <c r="K13" s="102"/>
      <c r="L13" s="30"/>
      <c r="M13" s="30"/>
      <c r="N13" s="30"/>
      <c r="O13" s="30"/>
      <c r="P13" s="16"/>
      <c r="Q13" s="16"/>
      <c r="R13" s="16"/>
      <c r="S13" s="16"/>
      <c r="T13" s="16"/>
      <c r="U13" s="16"/>
      <c r="V13" s="16"/>
      <c r="W13" s="16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</row>
    <row r="14" spans="1:43" ht="22.5" customHeight="1">
      <c r="A14" s="8"/>
      <c r="B14" s="16"/>
      <c r="C14" s="103"/>
      <c r="D14" s="98"/>
      <c r="E14" s="98"/>
      <c r="F14" s="98"/>
      <c r="G14" s="98"/>
      <c r="H14" s="98"/>
      <c r="I14" s="98"/>
      <c r="J14" s="98"/>
      <c r="K14" s="102"/>
      <c r="L14" s="30"/>
      <c r="M14" s="30"/>
      <c r="N14" s="30"/>
      <c r="O14" s="30"/>
      <c r="P14" s="16"/>
      <c r="Q14" s="16"/>
      <c r="R14" s="16"/>
      <c r="S14" s="16"/>
      <c r="T14" s="16"/>
      <c r="U14" s="16"/>
      <c r="V14" s="16"/>
      <c r="W14" s="16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</row>
    <row r="15" spans="1:43" ht="22.5" customHeight="1">
      <c r="A15" s="8"/>
      <c r="B15" s="16"/>
      <c r="C15" s="103"/>
      <c r="D15" s="98"/>
      <c r="E15" s="98"/>
      <c r="F15" s="98"/>
      <c r="G15" s="98"/>
      <c r="H15" s="98"/>
      <c r="I15" s="98"/>
      <c r="J15" s="98"/>
      <c r="K15" s="102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</row>
    <row r="16" spans="1:43" ht="22.5" customHeight="1">
      <c r="A16" s="8"/>
      <c r="B16" s="16"/>
      <c r="C16" s="103"/>
      <c r="D16" s="98"/>
      <c r="E16" s="98"/>
      <c r="F16" s="98"/>
      <c r="G16" s="98"/>
      <c r="H16" s="98"/>
      <c r="I16" s="98"/>
      <c r="J16" s="98"/>
      <c r="K16" s="102"/>
      <c r="L16" s="34"/>
      <c r="M16" s="34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</row>
    <row r="17" spans="1:43" ht="22.5" customHeight="1">
      <c r="A17" s="8"/>
      <c r="B17" s="16"/>
      <c r="C17" s="104"/>
      <c r="D17" s="105"/>
      <c r="E17" s="105"/>
      <c r="F17" s="105"/>
      <c r="G17" s="105"/>
      <c r="H17" s="105"/>
      <c r="I17" s="105"/>
      <c r="J17" s="105"/>
      <c r="K17" s="10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</row>
    <row r="18" spans="1:43" ht="22.5" customHeight="1">
      <c r="A18" s="29"/>
      <c r="B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</row>
    <row r="19" spans="1:43" ht="22.5" customHeight="1">
      <c r="A19" s="29"/>
      <c r="B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</row>
    <row r="20" spans="1:43" ht="22.5" customHeight="1">
      <c r="A20" s="29"/>
      <c r="B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</row>
    <row r="21" spans="1:43" ht="22.5" customHeight="1">
      <c r="A21" s="29"/>
      <c r="B21" s="16"/>
      <c r="L21" s="40"/>
      <c r="M21" s="40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</row>
    <row r="22" spans="1:43" ht="22.5" customHeight="1">
      <c r="A22" s="29"/>
      <c r="B22" s="16"/>
      <c r="L22" s="16"/>
      <c r="M22" s="42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</row>
    <row r="23" spans="1:43" ht="22.5" customHeight="1">
      <c r="A23" s="29"/>
      <c r="B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</row>
    <row r="24" spans="1:43" ht="22.5" customHeight="1">
      <c r="A24" s="29"/>
      <c r="B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</row>
    <row r="25" spans="1:43" ht="22.5" customHeight="1">
      <c r="A25" s="29"/>
      <c r="B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</row>
    <row r="26" spans="1:43" ht="22.5" customHeight="1">
      <c r="A26" s="29"/>
      <c r="B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</row>
    <row r="27" spans="1:43" ht="22.5" customHeight="1">
      <c r="A27" s="29"/>
      <c r="B27" s="16"/>
      <c r="C27" s="48"/>
      <c r="D27" s="48"/>
      <c r="E27" s="48"/>
      <c r="F27" s="48"/>
      <c r="G27" s="48"/>
      <c r="H27" s="48"/>
      <c r="I27" s="48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</row>
    <row r="28" spans="1:43" ht="22.5" customHeight="1">
      <c r="A28" s="29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</row>
    <row r="29" spans="1:43" ht="22.5" customHeight="1">
      <c r="A29" s="29"/>
      <c r="B29" s="16"/>
      <c r="C29" s="50"/>
      <c r="D29" s="51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</row>
    <row r="30" spans="1:43" ht="22.5" customHeight="1">
      <c r="A30" s="29"/>
      <c r="B30" s="16"/>
      <c r="C30" s="48"/>
      <c r="D30" s="48"/>
      <c r="E30" s="48"/>
      <c r="F30" s="48"/>
      <c r="G30" s="48"/>
      <c r="H30" s="52"/>
      <c r="I30" s="48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</row>
    <row r="31" spans="1:43" ht="22.5" customHeight="1">
      <c r="A31" s="29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</row>
    <row r="32" spans="1:43" ht="22.5" customHeight="1">
      <c r="A32" s="29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</row>
    <row r="33" spans="1:43" ht="22.5" customHeight="1">
      <c r="A33" s="29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</row>
    <row r="34" spans="1:43" ht="22.5" customHeight="1">
      <c r="A34" s="29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</row>
    <row r="35" spans="1:43" ht="22.5" customHeight="1">
      <c r="A35" s="29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</row>
    <row r="36" spans="1:43" ht="22.5" customHeight="1">
      <c r="A36" s="29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</row>
    <row r="37" spans="1:43" ht="22.5" customHeight="1">
      <c r="A37" s="29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</row>
    <row r="38" spans="1:43" ht="22.5" customHeight="1">
      <c r="A38" s="29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</row>
    <row r="39" spans="1:43" ht="22.5" customHeight="1">
      <c r="A39" s="29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</row>
    <row r="40" spans="1:43" ht="22.5" customHeight="1">
      <c r="A40" s="29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</row>
    <row r="41" spans="1:43" ht="22.5" customHeight="1">
      <c r="A41" s="29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</row>
    <row r="42" spans="1:43" ht="22.5" customHeight="1">
      <c r="A42" s="2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</row>
    <row r="43" spans="1:43" ht="22.5" customHeight="1">
      <c r="A43" s="2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</row>
    <row r="44" spans="1:43" ht="22.5" customHeight="1">
      <c r="A44" s="29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</row>
    <row r="45" spans="1:43" ht="22.5" customHeight="1">
      <c r="A45" s="29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</row>
    <row r="46" spans="1:43" ht="22.5" customHeight="1">
      <c r="A46" s="29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</row>
    <row r="47" spans="1:43" ht="22.5" customHeight="1">
      <c r="A47" s="29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</row>
    <row r="48" spans="1:43" ht="22.5" customHeight="1">
      <c r="A48" s="29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</row>
    <row r="49" spans="1:43" ht="22.5" customHeight="1">
      <c r="A49" s="29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</row>
    <row r="50" spans="1:43" ht="22.5" customHeight="1">
      <c r="A50" s="29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</row>
    <row r="51" spans="1:43" ht="22.5" customHeight="1">
      <c r="A51" s="29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</row>
    <row r="52" spans="1:43" ht="22.5" customHeight="1">
      <c r="A52" s="29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</row>
    <row r="53" spans="1:43" ht="22.5" customHeight="1">
      <c r="A53" s="29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</row>
    <row r="54" spans="1:43" ht="22.5" customHeight="1">
      <c r="A54" s="29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</row>
    <row r="55" spans="1:43" ht="22.5" customHeight="1">
      <c r="A55" s="29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</row>
    <row r="56" spans="1:43" ht="22.5" customHeight="1">
      <c r="A56" s="29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</row>
    <row r="57" spans="1:43" ht="22.5" customHeight="1">
      <c r="A57" s="29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</row>
    <row r="58" spans="1:43" ht="22.5" customHeight="1">
      <c r="A58" s="29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</row>
    <row r="59" spans="1:43" ht="22.5" customHeight="1">
      <c r="A59" s="29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</row>
    <row r="60" spans="1:43" ht="22.5" customHeight="1">
      <c r="A60" s="29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</row>
    <row r="61" spans="1:43" ht="22.5" customHeight="1">
      <c r="A61" s="29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</row>
    <row r="62" spans="1:43" ht="22.5" customHeight="1">
      <c r="A62" s="29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</row>
    <row r="63" spans="1:43" ht="22.5" customHeight="1">
      <c r="A63" s="29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</row>
    <row r="64" spans="1:43" ht="22.5" customHeight="1">
      <c r="A64" s="29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</row>
    <row r="65" spans="1:43" ht="22.5" customHeight="1">
      <c r="A65" s="29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</row>
    <row r="66" spans="1:43" ht="22.5" customHeight="1">
      <c r="A66" s="29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</row>
    <row r="67" spans="1:43" ht="22.5" customHeight="1">
      <c r="A67" s="29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</row>
    <row r="68" spans="1:43" ht="22.5" customHeight="1">
      <c r="A68" s="29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</row>
    <row r="69" spans="1:43" ht="22.5" customHeight="1">
      <c r="A69" s="29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</row>
    <row r="70" spans="1:43" ht="22.5" customHeight="1">
      <c r="A70" s="29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</row>
    <row r="71" spans="1:43" ht="22.5" customHeight="1">
      <c r="A71" s="29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</row>
    <row r="72" spans="1:43" ht="22.5" customHeight="1">
      <c r="A72" s="29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</row>
    <row r="73" spans="1:43" ht="22.5" customHeight="1">
      <c r="A73" s="29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</row>
    <row r="74" spans="1:43" ht="22.5" customHeight="1">
      <c r="A74" s="29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</row>
    <row r="75" spans="1:43" ht="22.5" customHeight="1">
      <c r="A75" s="29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</row>
    <row r="76" spans="1:43" ht="22.5" customHeight="1">
      <c r="A76" s="29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</row>
    <row r="77" spans="1:43" ht="22.5" customHeight="1">
      <c r="A77" s="29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</row>
    <row r="78" spans="1:43" ht="22.5" customHeight="1">
      <c r="A78" s="29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</row>
    <row r="79" spans="1:43" ht="22.5" customHeight="1">
      <c r="A79" s="29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</row>
    <row r="80" spans="1:43" ht="22.5" customHeight="1">
      <c r="A80" s="29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</row>
    <row r="81" spans="1:43" ht="22.5" customHeight="1">
      <c r="A81" s="29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</row>
    <row r="82" spans="1:43" ht="22.5" customHeight="1">
      <c r="A82" s="29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</row>
    <row r="83" spans="1:43" ht="22.5" customHeight="1">
      <c r="A83" s="29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</row>
    <row r="84" spans="1:43" ht="22.5" customHeight="1">
      <c r="A84" s="29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</row>
    <row r="85" spans="1:43" ht="22.5" customHeight="1">
      <c r="A85" s="29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</row>
    <row r="86" spans="1:43" ht="22.5" customHeight="1">
      <c r="A86" s="29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</row>
    <row r="87" spans="1:43" ht="22.5" customHeight="1">
      <c r="A87" s="29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</row>
    <row r="88" spans="1:43" ht="22.5" customHeight="1">
      <c r="A88" s="29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</row>
    <row r="89" spans="1:43" ht="22.5" customHeight="1">
      <c r="A89" s="29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</row>
    <row r="90" spans="1:43" ht="22.5" customHeight="1">
      <c r="A90" s="29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</row>
    <row r="91" spans="1:43" ht="22.5" customHeight="1">
      <c r="A91" s="29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</row>
    <row r="92" spans="1:43" ht="22.5" customHeight="1">
      <c r="A92" s="29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</row>
    <row r="93" spans="1:43" ht="22.5" customHeight="1">
      <c r="A93" s="29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</row>
    <row r="94" spans="1:43" ht="22.5" customHeight="1">
      <c r="A94" s="29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</row>
    <row r="95" spans="1:43" ht="22.5" customHeight="1">
      <c r="A95" s="29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</row>
    <row r="96" spans="1:43" ht="22.5" customHeight="1">
      <c r="A96" s="29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</row>
    <row r="97" spans="1:43" ht="22.5" customHeight="1">
      <c r="A97" s="29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</row>
    <row r="98" spans="1:43" ht="22.5" customHeight="1">
      <c r="A98" s="29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</row>
    <row r="99" spans="1:43" ht="22.5" customHeight="1">
      <c r="A99" s="29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</row>
    <row r="100" spans="1:43" ht="22.5" customHeight="1">
      <c r="A100" s="29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</row>
  </sheetData>
  <mergeCells count="8">
    <mergeCell ref="A1:A2"/>
    <mergeCell ref="AG6:AH6"/>
    <mergeCell ref="AE6:AF6"/>
    <mergeCell ref="B1:S2"/>
    <mergeCell ref="R6:S6"/>
    <mergeCell ref="C6:K17"/>
    <mergeCell ref="T6:U6"/>
    <mergeCell ref="C4:K5"/>
  </mergeCells>
  <hyperlinks>
    <hyperlink ref="A4" location="'Cad Iniciais'!A1" display="Cadastros Iniciais" xr:uid="{8CBCF057-F6BA-49AA-AA01-FC890A7D31AB}"/>
    <hyperlink ref="A5" location="'Cadastro de Cargos'!A1" display="Cadastro de cargos" xr:uid="{AD3AE98B-274D-4CB6-8371-71D89E7F1E06}"/>
    <hyperlink ref="A6" location="'Cadastro de Funcionários'!A1" display="Cadastro de funcionários" xr:uid="{A0783646-08FD-4710-A90F-9F2B6201E57A}"/>
    <hyperlink ref="A7" location="'Receitas Custos'!A1" display="Receitas e custos RH" xr:uid="{3206BE45-354B-458D-B9DA-0A31E47B4C2D}"/>
    <hyperlink ref="A8" location="Férias!A1" display="Controle de férias" xr:uid="{C4DFA231-5C75-4753-A44F-AE643045565B}"/>
    <hyperlink ref="A9" location="Demissões!A1" display="Demissões" xr:uid="{444FC947-995B-4DD1-A1F0-EE16CEC7E4BB}"/>
    <hyperlink ref="A10" location="Treinamentos!A1" display="Treinamentos" xr:uid="{19E04CA8-818D-470D-9E0C-CF7E27C8E394}"/>
    <hyperlink ref="A11" location="Promoções!A1" display="Promoções" xr:uid="{CD372296-EB62-4F33-96EA-ACCE3F5D0870}"/>
    <hyperlink ref="A12" location="Absenteismo!A1" display="Absenteísmo" xr:uid="{6170CC4A-1574-4682-8644-3AF577196149}"/>
    <hyperlink ref="A3" location="Apresentação!A1" display="Apresentação" xr:uid="{FA0EAC53-BE8E-4C06-ABE3-1FDDFE1825A0}"/>
  </hyperlinks>
  <pageMargins left="0.511811024" right="0.511811024" top="0.78740157499999996" bottom="0.78740157499999996" header="0" footer="0"/>
  <pageSetup paperSize="9" orientation="portrait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9397D"/>
  </sheetPr>
  <dimension ref="A1:AD292"/>
  <sheetViews>
    <sheetView showGridLines="0" workbookViewId="0">
      <selection activeCell="A12" sqref="A3:A12"/>
    </sheetView>
  </sheetViews>
  <sheetFormatPr defaultColWidth="12.625" defaultRowHeight="15" customHeight="1"/>
  <cols>
    <col min="1" max="1" width="23.625" style="96" customWidth="1"/>
    <col min="2" max="2" width="3.25" style="96" customWidth="1"/>
    <col min="3" max="3" width="40.875" style="96" customWidth="1"/>
    <col min="4" max="4" width="18.625" style="96" customWidth="1"/>
    <col min="5" max="6" width="30.125" style="96" customWidth="1"/>
    <col min="7" max="8" width="19.625" style="96" customWidth="1"/>
    <col min="9" max="9" width="13.5" style="96" customWidth="1"/>
    <col min="10" max="10" width="7.625" style="96" customWidth="1"/>
    <col min="11" max="19" width="7.625" style="96" hidden="1" customWidth="1"/>
    <col min="20" max="20" width="4.75" style="96" hidden="1" customWidth="1"/>
    <col min="21" max="21" width="11.75" style="96" hidden="1" customWidth="1"/>
    <col min="22" max="27" width="7.625" style="96" hidden="1" customWidth="1"/>
    <col min="28" max="28" width="5.5" style="96" hidden="1" customWidth="1"/>
    <col min="29" max="29" width="5.125" style="96" hidden="1" customWidth="1"/>
    <col min="30" max="30" width="10" style="96" hidden="1" customWidth="1"/>
  </cols>
  <sheetData>
    <row r="1" spans="1:30" ht="33.75" customHeight="1">
      <c r="A1" s="113"/>
      <c r="B1" s="4"/>
      <c r="C1" s="118" t="s">
        <v>181</v>
      </c>
      <c r="D1" s="98"/>
      <c r="E1" s="98"/>
      <c r="F1" s="98"/>
      <c r="G1" s="98"/>
      <c r="H1" s="98"/>
      <c r="I1" s="98"/>
      <c r="J1" s="5"/>
      <c r="K1" s="5"/>
      <c r="L1" s="5"/>
      <c r="M1" s="5"/>
      <c r="N1" s="5"/>
      <c r="O1" s="5"/>
      <c r="P1" s="5"/>
      <c r="Q1" s="5"/>
      <c r="R1" s="5"/>
      <c r="S1" s="5"/>
      <c r="T1" s="5" t="str">
        <f>IF(ISERROR(
IF('Cadastro de Funcionários'!C6="","",'Cadastro de Funcionários'!C6)),"",IF('Cadastro de Funcionários'!C6="","",'Cadastro de Funcionários'!C6))</f>
        <v>Maria</v>
      </c>
      <c r="U1" s="5" t="str">
        <f>IF(ISERROR(
IF('Cadastro de Cargos'!C7="","",'Cadastro de Cargos'!C7)),"",IF('Cadastro de Cargos'!C7="","",'Cadastro de Cargos'!C7))</f>
        <v>Sócio</v>
      </c>
      <c r="V1" s="5"/>
      <c r="W1" s="5"/>
      <c r="X1" s="5"/>
      <c r="Y1" s="5"/>
      <c r="Z1" s="5"/>
      <c r="AA1" s="5"/>
      <c r="AB1" s="5"/>
      <c r="AC1" s="5"/>
      <c r="AD1" s="5"/>
    </row>
    <row r="2" spans="1:30" ht="33.75" customHeight="1">
      <c r="A2" s="98"/>
      <c r="B2" s="4"/>
      <c r="C2" s="117" t="s">
        <v>182</v>
      </c>
      <c r="D2" s="98"/>
      <c r="E2" s="98"/>
      <c r="F2" s="98"/>
      <c r="G2" s="98"/>
      <c r="H2" s="98"/>
      <c r="I2" s="98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IF(ISERROR(
IF('Cadastro de Funcionários'!C7="","",'Cadastro de Funcionários'!C7)),"",IF('Cadastro de Funcionários'!C7="","",'Cadastro de Funcionários'!C7))</f>
        <v>Roberto</v>
      </c>
      <c r="U2" s="5" t="str">
        <f>IF(ISERROR(
IF('Cadastro de Cargos'!C8="","",'Cadastro de Cargos'!C8)),"",IF('Cadastro de Cargos'!C8="","",'Cadastro de Cargos'!C8))</f>
        <v>Estoquista</v>
      </c>
      <c r="V2" s="5"/>
      <c r="W2" s="5"/>
      <c r="X2" s="5"/>
      <c r="Y2" s="5"/>
      <c r="Z2" s="5"/>
      <c r="AA2" s="5"/>
      <c r="AB2" s="5"/>
      <c r="AC2" s="5"/>
      <c r="AD2" s="5"/>
    </row>
    <row r="3" spans="1:30" ht="22.5" customHeight="1">
      <c r="A3" s="15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IF(ISERROR(
IF('Cadastro de Funcionários'!C9="","",'Cadastro de Funcionários'!C9)),"",IF('Cadastro de Funcionários'!C9="","",'Cadastro de Funcionários'!C9))</f>
        <v/>
      </c>
      <c r="U3" s="5" t="str">
        <f>IF(ISERROR(
IF('Cadastro de Cargos'!C10="","",'Cadastro de Cargos'!C10)),"",IF('Cadastro de Cargos'!C10="","",'Cadastro de Cargos'!C10))</f>
        <v/>
      </c>
      <c r="V3" s="5"/>
      <c r="W3" s="5"/>
      <c r="X3" s="5"/>
      <c r="Y3" s="5"/>
      <c r="Z3" s="5"/>
      <c r="AA3" s="5"/>
      <c r="AB3" s="5"/>
      <c r="AC3" s="5"/>
      <c r="AD3" s="5"/>
    </row>
    <row r="4" spans="1:30" ht="22.5" customHeight="1">
      <c r="A4" s="155" t="s">
        <v>2</v>
      </c>
      <c r="B4" s="5"/>
      <c r="C4" s="133" t="s">
        <v>183</v>
      </c>
      <c r="D4" s="146"/>
      <c r="E4" s="146"/>
      <c r="F4" s="146"/>
      <c r="G4" s="146"/>
      <c r="H4" s="146"/>
      <c r="I4" s="147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IF(ISERROR(
IF('Cadastro de Funcionários'!C10="","",'Cadastro de Funcionários'!C10)),"",IF('Cadastro de Funcionários'!C10="","",'Cadastro de Funcionários'!C10))</f>
        <v/>
      </c>
      <c r="U4" s="5" t="str">
        <f>IF(ISERROR(
IF('Cadastro de Cargos'!C11="","",'Cadastro de Cargos'!C11)),"",IF('Cadastro de Cargos'!C11="","",'Cadastro de Cargos'!C11))</f>
        <v/>
      </c>
      <c r="V4" s="5"/>
      <c r="W4" s="5"/>
      <c r="X4" s="5"/>
      <c r="Y4" s="5"/>
      <c r="Z4" s="5"/>
      <c r="AA4" s="5"/>
      <c r="AB4" s="5"/>
      <c r="AC4" s="5"/>
      <c r="AD4" s="5"/>
    </row>
    <row r="5" spans="1:30" ht="22.5" customHeight="1">
      <c r="A5" s="155" t="s">
        <v>4</v>
      </c>
      <c r="B5" s="5"/>
      <c r="C5" s="148"/>
      <c r="D5" s="149"/>
      <c r="E5" s="149"/>
      <c r="F5" s="149"/>
      <c r="G5" s="149"/>
      <c r="H5" s="149"/>
      <c r="I5" s="150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IF(ISERROR(
IF('Cadastro de Funcionários'!C11="","",'Cadastro de Funcionários'!C11)),"",IF('Cadastro de Funcionários'!C11="","",'Cadastro de Funcionários'!C11))</f>
        <v/>
      </c>
      <c r="U5" s="5" t="str">
        <f>IF(ISERROR(
IF('Cadastro de Cargos'!C12="","",'Cadastro de Cargos'!C12)),"",IF('Cadastro de Cargos'!C12="","",'Cadastro de Cargos'!C12))</f>
        <v/>
      </c>
      <c r="V5" s="5"/>
      <c r="W5" s="5"/>
      <c r="X5" s="5"/>
      <c r="Y5" s="5"/>
      <c r="Z5" s="5"/>
      <c r="AA5" s="5"/>
      <c r="AB5" s="49" t="s">
        <v>184</v>
      </c>
      <c r="AC5" s="49" t="s">
        <v>158</v>
      </c>
      <c r="AD5" s="49" t="s">
        <v>185</v>
      </c>
    </row>
    <row r="6" spans="1:30" ht="22.5" customHeight="1">
      <c r="A6" s="155" t="s">
        <v>5</v>
      </c>
      <c r="B6" s="5"/>
      <c r="C6" s="144" t="s">
        <v>35</v>
      </c>
      <c r="D6" s="144" t="s">
        <v>186</v>
      </c>
      <c r="E6" s="144" t="s">
        <v>187</v>
      </c>
      <c r="F6" s="144" t="s">
        <v>188</v>
      </c>
      <c r="G6" s="145" t="s">
        <v>189</v>
      </c>
      <c r="H6" s="145" t="s">
        <v>190</v>
      </c>
      <c r="I6" s="144" t="s">
        <v>191</v>
      </c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IF(ISERROR(
IF('Cadastro de Funcionários'!C12="","",'Cadastro de Funcionários'!C12)),"",IF('Cadastro de Funcionários'!C12="","",'Cadastro de Funcionários'!C12))</f>
        <v/>
      </c>
      <c r="U6" s="5" t="str">
        <f>IF(ISERROR(
IF('Cadastro de Cargos'!C13="","",'Cadastro de Cargos'!C13)),"",IF('Cadastro de Cargos'!C13="","",'Cadastro de Cargos'!C13))</f>
        <v/>
      </c>
      <c r="V6" s="5"/>
      <c r="W6" s="5"/>
      <c r="X6" s="5"/>
      <c r="Y6" s="5"/>
      <c r="Z6" s="5"/>
      <c r="AA6" s="5"/>
      <c r="AB6" s="26">
        <f>IF(D8="","",MONTH(D8))</f>
        <v>3</v>
      </c>
      <c r="AC6" s="26">
        <f>IF(D8="","",YEAR(D8))</f>
        <v>2018</v>
      </c>
      <c r="AD6" s="77">
        <f>IF(ISERROR(
IF(G8="","",H8-G8)),"",IF(G8="","",H8-G8))</f>
        <v>3200</v>
      </c>
    </row>
    <row r="7" spans="1:30" ht="22.5" customHeight="1">
      <c r="A7" s="155" t="s">
        <v>7</v>
      </c>
      <c r="B7" s="5"/>
      <c r="C7" s="128"/>
      <c r="D7" s="128"/>
      <c r="E7" s="128"/>
      <c r="F7" s="128"/>
      <c r="G7" s="128"/>
      <c r="H7" s="128"/>
      <c r="I7" s="128"/>
      <c r="J7" s="5"/>
      <c r="K7" s="5"/>
      <c r="L7" s="5"/>
      <c r="M7" s="5"/>
      <c r="N7" s="5"/>
      <c r="O7" s="5"/>
      <c r="P7" s="5"/>
      <c r="Q7" s="5"/>
      <c r="R7" s="5"/>
      <c r="S7" s="5"/>
      <c r="T7" s="5" t="s">
        <v>225</v>
      </c>
      <c r="U7" s="5" t="str">
        <f>IF(ISERROR(
IF('Cadastro de Cargos'!C14="","",'Cadastro de Cargos'!C14)),"",IF('Cadastro de Cargos'!C14="","",'Cadastro de Cargos'!C14))</f>
        <v/>
      </c>
      <c r="V7" s="5"/>
      <c r="W7" s="5"/>
      <c r="X7" s="5"/>
      <c r="Y7" s="5"/>
      <c r="Z7" s="5"/>
      <c r="AA7" s="5"/>
      <c r="AB7" s="26" t="str">
        <f>IFERROR(IF(D7="","",MONTH(D7)),"")</f>
        <v/>
      </c>
      <c r="AC7" s="26" t="str">
        <f>IFERROR(IF(D7="","",YEAR(D7)),"")</f>
        <v/>
      </c>
      <c r="AD7" s="77" t="str">
        <f>IF(ISERROR(
IF(G7="","",H7-G7)),"",IF(G7="","",H7-G7))</f>
        <v/>
      </c>
    </row>
    <row r="8" spans="1:30" ht="22.5" customHeight="1">
      <c r="A8" s="155" t="s">
        <v>8</v>
      </c>
      <c r="B8" s="5"/>
      <c r="C8" s="78" t="s">
        <v>62</v>
      </c>
      <c r="D8" s="55">
        <v>43160</v>
      </c>
      <c r="E8" s="69" t="str">
        <f>IF(ISERROR(
IF(C8="","",IFERROR(VLOOKUP(C8,'Cadastro de Funcionários'!$C$6:$G$205,5,0),""))),"",IF(C8="","",IFERROR(VLOOKUP(C8,'Cadastro de Funcionários'!$C$6:$G$205,5,0),"")))</f>
        <v>Vendedor</v>
      </c>
      <c r="F8" s="78" t="s">
        <v>26</v>
      </c>
      <c r="G8" s="64">
        <f>IF(ISERROR(
IF(E8="","",IFERROR(VLOOKUP(E8,'Cadastro de Cargos'!$C$7:$E$100,3,0),""))),"",IF(E8="","",IFERROR(VLOOKUP(E8,'Cadastro de Cargos'!$C$7:$E$100,3,0),"")))</f>
        <v>2800</v>
      </c>
      <c r="H8" s="64">
        <f>IF(ISERROR(
IF(F8="","",IFERROR(VLOOKUP(F8,'Cadastro de Cargos'!$C$7:$E$100,3,0),""))),"",IF(F8="","",IFERROR(VLOOKUP(F8,'Cadastro de Cargos'!$C$7:$E$100,3,0),"")))</f>
        <v>6000</v>
      </c>
      <c r="I8" s="79">
        <f>IF(ISERROR(H8/G8-1),"",H8/G8-1)</f>
        <v>1.1428571428571428</v>
      </c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IF(ISERROR(
IF('Cadastro de Funcionários'!C13="","",'Cadastro de Funcionários'!C13)),"",IF('Cadastro de Funcionários'!C13="","",'Cadastro de Funcionários'!C13))</f>
        <v/>
      </c>
      <c r="U8" s="5" t="str">
        <f>IF(ISERROR(
IF('Cadastro de Cargos'!C15="","",'Cadastro de Cargos'!C15)),"",IF('Cadastro de Cargos'!C15="","",'Cadastro de Cargos'!C15))</f>
        <v/>
      </c>
      <c r="V8" s="5"/>
      <c r="W8" s="5"/>
      <c r="X8" s="5"/>
      <c r="Y8" s="5"/>
      <c r="Z8" s="5"/>
      <c r="AA8" s="5"/>
      <c r="AB8" s="26" t="str">
        <f>IFERROR(IF(D8="","",MONTH(D8)),"")</f>
        <v/>
      </c>
      <c r="AC8" s="26" t="str">
        <f>IFERROR(IF(D8="","",YEAR(D8)),"")</f>
        <v/>
      </c>
      <c r="AD8" s="77" t="str">
        <f>IF(ISERROR(
IF(G8="","",H8-G8)),"",IF(G8="","",H8-G8))</f>
        <v/>
      </c>
    </row>
    <row r="9" spans="1:30" ht="22.5" customHeight="1">
      <c r="A9" s="155" t="s">
        <v>9</v>
      </c>
      <c r="B9" s="5"/>
      <c r="C9" s="78"/>
      <c r="D9" s="55"/>
      <c r="E9" s="69" t="str">
        <f>IF(ISERROR(
IF(C9="","",IFERROR(VLOOKUP(C9,'Cadastro de Funcionários'!$C$6:$G$205,5,0),""))),"",IF(C9="","",IFERROR(VLOOKUP(C9,'Cadastro de Funcionários'!$C$6:$G$205,5,0),"")))</f>
        <v/>
      </c>
      <c r="F9" s="78"/>
      <c r="G9" s="64" t="str">
        <f>IF(ISERROR(
IF(E9="","",IFERROR(VLOOKUP(E9,'Cadastro de Cargos'!$C$7:$E$100,3,0),""))),"",IF(E9="","",IFERROR(VLOOKUP(E9,'Cadastro de Cargos'!$C$7:$E$100,3,0),"")))</f>
        <v/>
      </c>
      <c r="H9" s="64" t="str">
        <f>IF(ISERROR(
IF(F9="","",IFERROR(VLOOKUP(F9,'Cadastro de Cargos'!$C$7:$E$100,3,0),""))),"",IF(F9="","",IFERROR(VLOOKUP(F9,'Cadastro de Cargos'!$C$7:$E$100,3,0),"")))</f>
        <v/>
      </c>
      <c r="I9" s="79" t="str">
        <f>IF(ISERROR(H9/G9-1),"",H9/G9-1)</f>
        <v/>
      </c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IF(ISERROR(
IF('Cadastro de Funcionários'!C14="","",'Cadastro de Funcionários'!C14)),"",IF('Cadastro de Funcionários'!C14="","",'Cadastro de Funcionários'!C14))</f>
        <v/>
      </c>
      <c r="U9" s="5" t="str">
        <f>IF(ISERROR(
IF('Cadastro de Cargos'!C16="","",'Cadastro de Cargos'!C16)),"",IF('Cadastro de Cargos'!C16="","",'Cadastro de Cargos'!C16))</f>
        <v/>
      </c>
      <c r="V9" s="5"/>
      <c r="W9" s="5"/>
      <c r="X9" s="5"/>
      <c r="Y9" s="5"/>
      <c r="Z9" s="5"/>
      <c r="AA9" s="5"/>
      <c r="AB9" s="26" t="str">
        <f>IFERROR(IF(D9="","",MONTH(D9)),"")</f>
        <v/>
      </c>
      <c r="AC9" s="26" t="str">
        <f>IFERROR(IF(D9="","",YEAR(D9)),"")</f>
        <v/>
      </c>
      <c r="AD9" s="77" t="str">
        <f>IF(ISERROR(
IF(G9="","",H9-G9)),"",IF(G9="","",H9-G9))</f>
        <v/>
      </c>
    </row>
    <row r="10" spans="1:30" ht="22.5" customHeight="1">
      <c r="A10" s="155" t="s">
        <v>10</v>
      </c>
      <c r="B10" s="5"/>
      <c r="C10" s="78"/>
      <c r="D10" s="55"/>
      <c r="E10" s="69" t="str">
        <f>IF(ISERROR(
IF(C10="","",IFERROR(VLOOKUP(C10,'Cadastro de Funcionários'!$C$6:$G$205,5,0),""))),"",IF(C10="","",IFERROR(VLOOKUP(C10,'Cadastro de Funcionários'!$C$6:$G$205,5,0),"")))</f>
        <v/>
      </c>
      <c r="F10" s="78"/>
      <c r="G10" s="64" t="str">
        <f>IF(ISERROR(
IF(E10="","",IFERROR(VLOOKUP(E10,'Cadastro de Cargos'!$C$7:$E$100,3,0),""))),"",IF(E10="","",IFERROR(VLOOKUP(E10,'Cadastro de Cargos'!$C$7:$E$100,3,0),"")))</f>
        <v/>
      </c>
      <c r="H10" s="64" t="str">
        <f>IF(ISERROR(
IF(F10="","",IFERROR(VLOOKUP(F10,'Cadastro de Cargos'!$C$7:$E$100,3,0),""))),"",IF(F10="","",IFERROR(VLOOKUP(F10,'Cadastro de Cargos'!$C$7:$E$100,3,0),"")))</f>
        <v/>
      </c>
      <c r="I10" s="79" t="str">
        <f>IF(ISERROR(H10/G10-1),"",H10/G10-1)</f>
        <v/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IF(ISERROR(
IF('Cadastro de Funcionários'!C15="","",'Cadastro de Funcionários'!C15)),"",IF('Cadastro de Funcionários'!C15="","",'Cadastro de Funcionários'!C15))</f>
        <v/>
      </c>
      <c r="U10" s="5" t="str">
        <f>IF(ISERROR(
IF('Cadastro de Cargos'!C17="","",'Cadastro de Cargos'!C17)),"",IF('Cadastro de Cargos'!C17="","",'Cadastro de Cargos'!C17))</f>
        <v/>
      </c>
      <c r="V10" s="5"/>
      <c r="W10" s="5"/>
      <c r="X10" s="5"/>
      <c r="Y10" s="5"/>
      <c r="Z10" s="5"/>
      <c r="AA10" s="5"/>
      <c r="AB10" s="26" t="str">
        <f>IFERROR(IF(D10="","",MONTH(D10)),"")</f>
        <v/>
      </c>
      <c r="AC10" s="26" t="str">
        <f>IFERROR(IF(D10="","",YEAR(D10)),"")</f>
        <v/>
      </c>
      <c r="AD10" s="77" t="str">
        <f>IF(ISERROR(
IF(G10="","",H10-G10)),"",IF(G10="","",H10-G10))</f>
        <v/>
      </c>
    </row>
    <row r="11" spans="1:30" ht="22.5" customHeight="1">
      <c r="A11" s="158" t="s">
        <v>11</v>
      </c>
      <c r="B11" s="5"/>
      <c r="C11" s="78"/>
      <c r="D11" s="55"/>
      <c r="E11" s="69" t="str">
        <f>IF(ISERROR(
IF(C11="","",IFERROR(VLOOKUP(C11,'Cadastro de Funcionários'!$C$6:$G$205,5,0),""))),"",IF(C11="","",IFERROR(VLOOKUP(C11,'Cadastro de Funcionários'!$C$6:$G$205,5,0),"")))</f>
        <v/>
      </c>
      <c r="F11" s="78"/>
      <c r="G11" s="64" t="str">
        <f>IF(ISERROR(
IF(E11="","",IFERROR(VLOOKUP(E11,'Cadastro de Cargos'!$C$7:$E$100,3,0),""))),"",IF(E11="","",IFERROR(VLOOKUP(E11,'Cadastro de Cargos'!$C$7:$E$100,3,0),"")))</f>
        <v/>
      </c>
      <c r="H11" s="64" t="str">
        <f>IF(ISERROR(
IF(F11="","",IFERROR(VLOOKUP(F11,'Cadastro de Cargos'!$C$7:$E$100,3,0),""))),"",IF(F11="","",IFERROR(VLOOKUP(F11,'Cadastro de Cargos'!$C$7:$E$100,3,0),"")))</f>
        <v/>
      </c>
      <c r="I11" s="79" t="str">
        <f>IF(ISERROR(H11/G11-1),"",H11/G11-1)</f>
        <v/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IF(ISERROR(
IF('Cadastro de Funcionários'!C16="","",'Cadastro de Funcionários'!C16)),"",IF('Cadastro de Funcionários'!C16="","",'Cadastro de Funcionários'!C16))</f>
        <v/>
      </c>
      <c r="U11" s="5" t="str">
        <f>IF(ISERROR(
IF('Cadastro de Cargos'!C18="","",'Cadastro de Cargos'!C18)),"",IF('Cadastro de Cargos'!C18="","",'Cadastro de Cargos'!C18))</f>
        <v/>
      </c>
      <c r="V11" s="5"/>
      <c r="W11" s="5"/>
      <c r="X11" s="5"/>
      <c r="Y11" s="5"/>
      <c r="Z11" s="5"/>
      <c r="AA11" s="5"/>
      <c r="AB11" s="26" t="str">
        <f t="shared" ref="AB11:AB74" si="0">IF(D11="","",MONTH(D11))</f>
        <v/>
      </c>
      <c r="AC11" s="26" t="str">
        <f t="shared" ref="AC11:AC74" si="1">IF(D11="","",YEAR(D11))</f>
        <v/>
      </c>
      <c r="AD11" s="77" t="str">
        <f t="shared" ref="AD11:AD74" si="2">IF(ISERROR(
IF(G11="","",H11-G11)),"",IF(G11="","",H11-G11))</f>
        <v/>
      </c>
    </row>
    <row r="12" spans="1:30" ht="22.5" customHeight="1">
      <c r="A12" s="155" t="s">
        <v>12</v>
      </c>
      <c r="B12" s="5"/>
      <c r="C12" s="78"/>
      <c r="D12" s="55"/>
      <c r="E12" s="69" t="str">
        <f>IF(ISERROR(
IF(C12="","",IFERROR(VLOOKUP(C12,'Cadastro de Funcionários'!$C$6:$G$205,5,0),""))),"",IF(C12="","",IFERROR(VLOOKUP(C12,'Cadastro de Funcionários'!$C$6:$G$205,5,0),"")))</f>
        <v/>
      </c>
      <c r="F12" s="78"/>
      <c r="G12" s="64"/>
      <c r="H12" s="64"/>
      <c r="I12" s="79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IF(ISERROR(
IF('Cadastro de Funcionários'!C17="","",'Cadastro de Funcionários'!C17)),"",IF('Cadastro de Funcionários'!C17="","",'Cadastro de Funcionários'!C17))</f>
        <v/>
      </c>
      <c r="U12" s="5" t="str">
        <f>IF(ISERROR(
IF('Cadastro de Cargos'!C19="","",'Cadastro de Cargos'!C19)),"",IF('Cadastro de Cargos'!C19="","",'Cadastro de Cargos'!C19))</f>
        <v/>
      </c>
      <c r="V12" s="5"/>
      <c r="W12" s="5"/>
      <c r="X12" s="5"/>
      <c r="Y12" s="5"/>
      <c r="Z12" s="5"/>
      <c r="AA12" s="5"/>
      <c r="AB12" s="26" t="str">
        <f t="shared" si="0"/>
        <v/>
      </c>
      <c r="AC12" s="26" t="str">
        <f t="shared" si="1"/>
        <v/>
      </c>
      <c r="AD12" s="77" t="str">
        <f t="shared" si="2"/>
        <v/>
      </c>
    </row>
    <row r="13" spans="1:30" ht="22.5" customHeight="1">
      <c r="A13" s="8"/>
      <c r="B13" s="5"/>
      <c r="C13" s="78"/>
      <c r="D13" s="55"/>
      <c r="E13" s="69" t="str">
        <f>IF(ISERROR(
IF(C13="","",IFERROR(VLOOKUP(C13,'Cadastro de Funcionários'!$C$6:$G$205,5,0),""))),"",IF(C13="","",IFERROR(VLOOKUP(C13,'Cadastro de Funcionários'!$C$6:$G$205,5,0),"")))</f>
        <v/>
      </c>
      <c r="F13" s="78"/>
      <c r="G13" s="64"/>
      <c r="H13" s="64"/>
      <c r="I13" s="79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IF(ISERROR(
IF('Cadastro de Funcionários'!C18="","",'Cadastro de Funcionários'!C18)),"",IF('Cadastro de Funcionários'!C18="","",'Cadastro de Funcionários'!C18))</f>
        <v/>
      </c>
      <c r="U13" s="5" t="str">
        <f>IF(ISERROR(
IF('Cadastro de Cargos'!C20="","",'Cadastro de Cargos'!C20)),"",IF('Cadastro de Cargos'!C20="","",'Cadastro de Cargos'!C20))</f>
        <v/>
      </c>
      <c r="V13" s="5"/>
      <c r="W13" s="5"/>
      <c r="X13" s="5"/>
      <c r="Y13" s="5"/>
      <c r="Z13" s="5"/>
      <c r="AA13" s="5"/>
      <c r="AB13" s="26" t="str">
        <f t="shared" si="0"/>
        <v/>
      </c>
      <c r="AC13" s="26" t="str">
        <f t="shared" si="1"/>
        <v/>
      </c>
      <c r="AD13" s="77" t="str">
        <f t="shared" si="2"/>
        <v/>
      </c>
    </row>
    <row r="14" spans="1:30" ht="22.5" customHeight="1">
      <c r="A14" s="8"/>
      <c r="B14" s="5"/>
      <c r="C14" s="78"/>
      <c r="D14" s="55"/>
      <c r="E14" s="69" t="str">
        <f>IF(ISERROR(
IF(C14="","",IFERROR(VLOOKUP(C14,'Cadastro de Funcionários'!$C$6:$G$205,5,0),""))),"",IF(C14="","",IFERROR(VLOOKUP(C14,'Cadastro de Funcionários'!$C$6:$G$205,5,0),"")))</f>
        <v/>
      </c>
      <c r="F14" s="78"/>
      <c r="G14" s="64"/>
      <c r="H14" s="64"/>
      <c r="I14" s="79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IF(ISERROR(
IF('Cadastro de Funcionários'!C19="","",'Cadastro de Funcionários'!C19)),"",IF('Cadastro de Funcionários'!C19="","",'Cadastro de Funcionários'!C19))</f>
        <v/>
      </c>
      <c r="U14" s="5" t="str">
        <f>IF(ISERROR(
IF('Cadastro de Cargos'!C21="","",'Cadastro de Cargos'!C21)),"",IF('Cadastro de Cargos'!C21="","",'Cadastro de Cargos'!C21))</f>
        <v/>
      </c>
      <c r="V14" s="5"/>
      <c r="W14" s="5"/>
      <c r="X14" s="5"/>
      <c r="Y14" s="5"/>
      <c r="Z14" s="5"/>
      <c r="AA14" s="5"/>
      <c r="AB14" s="26" t="str">
        <f t="shared" si="0"/>
        <v/>
      </c>
      <c r="AC14" s="26" t="str">
        <f t="shared" si="1"/>
        <v/>
      </c>
      <c r="AD14" s="77" t="str">
        <f t="shared" si="2"/>
        <v/>
      </c>
    </row>
    <row r="15" spans="1:30" ht="22.5" customHeight="1">
      <c r="A15" s="8"/>
      <c r="B15" s="5"/>
      <c r="C15" s="78"/>
      <c r="D15" s="55"/>
      <c r="E15" s="69" t="str">
        <f>IF(ISERROR(
IF(C15="","",IFERROR(VLOOKUP(C15,'Cadastro de Funcionários'!$C$6:$G$205,5,0),""))),"",IF(C15="","",IFERROR(VLOOKUP(C15,'Cadastro de Funcionários'!$C$6:$G$205,5,0),"")))</f>
        <v/>
      </c>
      <c r="F15" s="78"/>
      <c r="G15" s="64"/>
      <c r="H15" s="64"/>
      <c r="I15" s="79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IF(ISERROR(
IF('Cadastro de Funcionários'!C20="","",'Cadastro de Funcionários'!C20)),"",IF('Cadastro de Funcionários'!C20="","",'Cadastro de Funcionários'!C20))</f>
        <v/>
      </c>
      <c r="U15" s="5" t="str">
        <f>IF(ISERROR(
IF('Cadastro de Cargos'!C22="","",'Cadastro de Cargos'!C22)),"",IF('Cadastro de Cargos'!C22="","",'Cadastro de Cargos'!C22))</f>
        <v/>
      </c>
      <c r="V15" s="5"/>
      <c r="W15" s="5"/>
      <c r="X15" s="5"/>
      <c r="Y15" s="5"/>
      <c r="Z15" s="5"/>
      <c r="AA15" s="5"/>
      <c r="AB15" s="26" t="str">
        <f t="shared" si="0"/>
        <v/>
      </c>
      <c r="AC15" s="26" t="str">
        <f t="shared" si="1"/>
        <v/>
      </c>
      <c r="AD15" s="77" t="str">
        <f t="shared" si="2"/>
        <v/>
      </c>
    </row>
    <row r="16" spans="1:30" ht="22.5" customHeight="1">
      <c r="A16" s="8"/>
      <c r="B16" s="5"/>
      <c r="C16" s="78"/>
      <c r="D16" s="55"/>
      <c r="E16" s="69" t="str">
        <f>IF(ISERROR(
IF(C16="","",IFERROR(VLOOKUP(C16,'Cadastro de Funcionários'!$C$6:$G$205,5,0),""))),"",IF(C16="","",IFERROR(VLOOKUP(C16,'Cadastro de Funcionários'!$C$6:$G$205,5,0),"")))</f>
        <v/>
      </c>
      <c r="F16" s="78"/>
      <c r="G16" s="64"/>
      <c r="H16" s="64"/>
      <c r="I16" s="79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IF(ISERROR(
IF('Cadastro de Funcionários'!C21="","",'Cadastro de Funcionários'!C21)),"",IF('Cadastro de Funcionários'!C21="","",'Cadastro de Funcionários'!C21))</f>
        <v/>
      </c>
      <c r="U16" s="5" t="str">
        <f>IF(ISERROR(
IF('Cadastro de Cargos'!C23="","",'Cadastro de Cargos'!C23)),"",IF('Cadastro de Cargos'!C23="","",'Cadastro de Cargos'!C23))</f>
        <v/>
      </c>
      <c r="V16" s="5"/>
      <c r="W16" s="5"/>
      <c r="X16" s="5"/>
      <c r="Y16" s="5"/>
      <c r="Z16" s="5"/>
      <c r="AA16" s="5"/>
      <c r="AB16" s="26" t="str">
        <f t="shared" si="0"/>
        <v/>
      </c>
      <c r="AC16" s="26" t="str">
        <f t="shared" si="1"/>
        <v/>
      </c>
      <c r="AD16" s="77" t="str">
        <f t="shared" si="2"/>
        <v/>
      </c>
    </row>
    <row r="17" spans="1:30" ht="22.5" customHeight="1">
      <c r="A17" s="8"/>
      <c r="B17" s="5"/>
      <c r="C17" s="78"/>
      <c r="D17" s="55"/>
      <c r="E17" s="69" t="str">
        <f>IF(ISERROR(
IF(C17="","",IFERROR(VLOOKUP(C17,'Cadastro de Funcionários'!$C$6:$G$205,5,0),""))),"",IF(C17="","",IFERROR(VLOOKUP(C17,'Cadastro de Funcionários'!$C$6:$G$205,5,0),"")))</f>
        <v/>
      </c>
      <c r="F17" s="78"/>
      <c r="G17" s="64"/>
      <c r="H17" s="64"/>
      <c r="I17" s="79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IF(ISERROR(
IF('Cadastro de Funcionários'!C22="","",'Cadastro de Funcionários'!C22)),"",IF('Cadastro de Funcionários'!C22="","",'Cadastro de Funcionários'!C22))</f>
        <v/>
      </c>
      <c r="U17" s="5" t="str">
        <f>IF(ISERROR(
IF('Cadastro de Cargos'!C24="","",'Cadastro de Cargos'!C24)),"",IF('Cadastro de Cargos'!C24="","",'Cadastro de Cargos'!C24))</f>
        <v/>
      </c>
      <c r="V17" s="5"/>
      <c r="W17" s="5"/>
      <c r="X17" s="5"/>
      <c r="Y17" s="5"/>
      <c r="Z17" s="5"/>
      <c r="AA17" s="5"/>
      <c r="AB17" s="26" t="str">
        <f t="shared" si="0"/>
        <v/>
      </c>
      <c r="AC17" s="26" t="str">
        <f t="shared" si="1"/>
        <v/>
      </c>
      <c r="AD17" s="77" t="str">
        <f t="shared" si="2"/>
        <v/>
      </c>
    </row>
    <row r="18" spans="1:30" ht="22.5" customHeight="1">
      <c r="A18" s="29"/>
      <c r="B18" s="5"/>
      <c r="C18" s="78"/>
      <c r="D18" s="55"/>
      <c r="E18" s="69" t="str">
        <f>IF(ISERROR(
IF(C18="","",IFERROR(VLOOKUP(C18,'Cadastro de Funcionários'!$C$6:$G$205,5,0),""))),"",IF(C18="","",IFERROR(VLOOKUP(C18,'Cadastro de Funcionários'!$C$6:$G$205,5,0),"")))</f>
        <v/>
      </c>
      <c r="F18" s="78"/>
      <c r="G18" s="64"/>
      <c r="H18" s="64"/>
      <c r="I18" s="79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IF(ISERROR(
IF('Cadastro de Funcionários'!C23="","",'Cadastro de Funcionários'!C23)),"",IF('Cadastro de Funcionários'!C23="","",'Cadastro de Funcionários'!C23))</f>
        <v/>
      </c>
      <c r="U18" s="5" t="str">
        <f>IF(ISERROR(
IF('Cadastro de Cargos'!C25="","",'Cadastro de Cargos'!C25)),"",IF('Cadastro de Cargos'!C25="","",'Cadastro de Cargos'!C25))</f>
        <v/>
      </c>
      <c r="V18" s="5"/>
      <c r="W18" s="5"/>
      <c r="X18" s="5"/>
      <c r="Y18" s="5"/>
      <c r="Z18" s="5"/>
      <c r="AA18" s="5"/>
      <c r="AB18" s="26" t="str">
        <f t="shared" si="0"/>
        <v/>
      </c>
      <c r="AC18" s="26" t="str">
        <f t="shared" si="1"/>
        <v/>
      </c>
      <c r="AD18" s="77" t="str">
        <f t="shared" si="2"/>
        <v/>
      </c>
    </row>
    <row r="19" spans="1:30" ht="22.5" customHeight="1">
      <c r="A19" s="29"/>
      <c r="B19" s="5"/>
      <c r="C19" s="78"/>
      <c r="D19" s="55"/>
      <c r="E19" s="69" t="str">
        <f>IF(ISERROR(
IF(C19="","",IFERROR(VLOOKUP(C19,'Cadastro de Funcionários'!$C$6:$G$205,5,0),""))),"",IF(C19="","",IFERROR(VLOOKUP(C19,'Cadastro de Funcionários'!$C$6:$G$205,5,0),"")))</f>
        <v/>
      </c>
      <c r="F19" s="78"/>
      <c r="G19" s="64"/>
      <c r="H19" s="64"/>
      <c r="I19" s="79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IF(ISERROR(
IF('Cadastro de Funcionários'!C24="","",'Cadastro de Funcionários'!C24)),"",IF('Cadastro de Funcionários'!C24="","",'Cadastro de Funcionários'!C24))</f>
        <v/>
      </c>
      <c r="U19" s="5" t="str">
        <f>IF(ISERROR(
IF('Cadastro de Cargos'!C26="","",'Cadastro de Cargos'!C26)),"",IF('Cadastro de Cargos'!C26="","",'Cadastro de Cargos'!C26))</f>
        <v/>
      </c>
      <c r="V19" s="5"/>
      <c r="W19" s="5"/>
      <c r="X19" s="5"/>
      <c r="Y19" s="5"/>
      <c r="Z19" s="5"/>
      <c r="AA19" s="5"/>
      <c r="AB19" s="26" t="str">
        <f t="shared" si="0"/>
        <v/>
      </c>
      <c r="AC19" s="26" t="str">
        <f t="shared" si="1"/>
        <v/>
      </c>
      <c r="AD19" s="77" t="str">
        <f t="shared" si="2"/>
        <v/>
      </c>
    </row>
    <row r="20" spans="1:30" ht="22.5" customHeight="1">
      <c r="A20" s="29"/>
      <c r="B20" s="5"/>
      <c r="C20" s="78"/>
      <c r="D20" s="55"/>
      <c r="E20" s="69" t="str">
        <f>IF(ISERROR(
IF(C20="","",IFERROR(VLOOKUP(C20,'Cadastro de Funcionários'!$C$6:$G$205,5,0),""))),"",IF(C20="","",IFERROR(VLOOKUP(C20,'Cadastro de Funcionários'!$C$6:$G$205,5,0),"")))</f>
        <v/>
      </c>
      <c r="F20" s="78"/>
      <c r="G20" s="64"/>
      <c r="H20" s="64"/>
      <c r="I20" s="79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IF(ISERROR(
IF('Cadastro de Funcionários'!C25="","",'Cadastro de Funcionários'!C25)),"",IF('Cadastro de Funcionários'!C25="","",'Cadastro de Funcionários'!C25))</f>
        <v/>
      </c>
      <c r="U20" s="5" t="str">
        <f>IF(ISERROR(
IF('Cadastro de Cargos'!C27="","",'Cadastro de Cargos'!C27)),"",IF('Cadastro de Cargos'!C27="","",'Cadastro de Cargos'!C27))</f>
        <v/>
      </c>
      <c r="V20" s="5"/>
      <c r="W20" s="5"/>
      <c r="X20" s="5"/>
      <c r="Y20" s="5"/>
      <c r="Z20" s="5"/>
      <c r="AA20" s="5"/>
      <c r="AB20" s="26" t="str">
        <f t="shared" si="0"/>
        <v/>
      </c>
      <c r="AC20" s="26" t="str">
        <f t="shared" si="1"/>
        <v/>
      </c>
      <c r="AD20" s="77" t="str">
        <f t="shared" si="2"/>
        <v/>
      </c>
    </row>
    <row r="21" spans="1:30" ht="22.5" customHeight="1">
      <c r="A21" s="29"/>
      <c r="B21" s="5"/>
      <c r="C21" s="78"/>
      <c r="D21" s="55"/>
      <c r="E21" s="69" t="str">
        <f>IF(ISERROR(
IF(C21="","",IFERROR(VLOOKUP(C21,'Cadastro de Funcionários'!$C$6:$G$205,5,0),""))),"",IF(C21="","",IFERROR(VLOOKUP(C21,'Cadastro de Funcionários'!$C$6:$G$205,5,0),"")))</f>
        <v/>
      </c>
      <c r="F21" s="78"/>
      <c r="G21" s="64"/>
      <c r="H21" s="64"/>
      <c r="I21" s="79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IF(ISERROR(
IF('Cadastro de Funcionários'!C26="","",'Cadastro de Funcionários'!C26)),"",IF('Cadastro de Funcionários'!C26="","",'Cadastro de Funcionários'!C26))</f>
        <v/>
      </c>
      <c r="U21" s="5" t="str">
        <f>IF(ISERROR(
IF('Cadastro de Cargos'!C28="","",'Cadastro de Cargos'!C28)),"",IF('Cadastro de Cargos'!C28="","",'Cadastro de Cargos'!C28))</f>
        <v/>
      </c>
      <c r="V21" s="5"/>
      <c r="W21" s="5"/>
      <c r="X21" s="5"/>
      <c r="Y21" s="5"/>
      <c r="Z21" s="5"/>
      <c r="AA21" s="5"/>
      <c r="AB21" s="26" t="str">
        <f t="shared" si="0"/>
        <v/>
      </c>
      <c r="AC21" s="26" t="str">
        <f t="shared" si="1"/>
        <v/>
      </c>
      <c r="AD21" s="77" t="str">
        <f t="shared" si="2"/>
        <v/>
      </c>
    </row>
    <row r="22" spans="1:30" ht="22.5" customHeight="1">
      <c r="A22" s="29"/>
      <c r="B22" s="5"/>
      <c r="C22" s="78"/>
      <c r="D22" s="55"/>
      <c r="E22" s="69" t="str">
        <f>IF(ISERROR(
IF(C22="","",IFERROR(VLOOKUP(C22,'Cadastro de Funcionários'!$C$6:$G$205,5,0),""))),"",IF(C22="","",IFERROR(VLOOKUP(C22,'Cadastro de Funcionários'!$C$6:$G$205,5,0),"")))</f>
        <v/>
      </c>
      <c r="F22" s="78"/>
      <c r="G22" s="64"/>
      <c r="H22" s="64"/>
      <c r="I22" s="79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IF(ISERROR(
IF('Cadastro de Funcionários'!C27="","",'Cadastro de Funcionários'!C27)),"",IF('Cadastro de Funcionários'!C27="","",'Cadastro de Funcionários'!C27))</f>
        <v/>
      </c>
      <c r="U22" s="5" t="str">
        <f>IF(ISERROR(
IF('Cadastro de Cargos'!C29="","",'Cadastro de Cargos'!C29)),"",IF('Cadastro de Cargos'!C29="","",'Cadastro de Cargos'!C29))</f>
        <v/>
      </c>
      <c r="V22" s="5"/>
      <c r="W22" s="5"/>
      <c r="X22" s="5"/>
      <c r="Y22" s="5"/>
      <c r="Z22" s="5"/>
      <c r="AA22" s="5"/>
      <c r="AB22" s="26" t="str">
        <f t="shared" si="0"/>
        <v/>
      </c>
      <c r="AC22" s="26" t="str">
        <f t="shared" si="1"/>
        <v/>
      </c>
      <c r="AD22" s="77" t="str">
        <f t="shared" si="2"/>
        <v/>
      </c>
    </row>
    <row r="23" spans="1:30" ht="22.5" customHeight="1">
      <c r="A23" s="29"/>
      <c r="B23" s="5"/>
      <c r="C23" s="78"/>
      <c r="D23" s="55"/>
      <c r="E23" s="69" t="str">
        <f>IF(ISERROR(
IF(C23="","",IFERROR(VLOOKUP(C23,'Cadastro de Funcionários'!$C$6:$G$205,5,0),""))),"",IF(C23="","",IFERROR(VLOOKUP(C23,'Cadastro de Funcionários'!$C$6:$G$205,5,0),"")))</f>
        <v/>
      </c>
      <c r="F23" s="78"/>
      <c r="G23" s="64"/>
      <c r="H23" s="64"/>
      <c r="I23" s="79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IF(ISERROR(
IF('Cadastro de Funcionários'!C28="","",'Cadastro de Funcionários'!C28)),"",IF('Cadastro de Funcionários'!C28="","",'Cadastro de Funcionários'!C28))</f>
        <v/>
      </c>
      <c r="U23" s="5" t="str">
        <f>IF(ISERROR(
IF('Cadastro de Cargos'!C30="","",'Cadastro de Cargos'!C30)),"",IF('Cadastro de Cargos'!C30="","",'Cadastro de Cargos'!C30))</f>
        <v/>
      </c>
      <c r="V23" s="5"/>
      <c r="W23" s="5"/>
      <c r="X23" s="5"/>
      <c r="Y23" s="5"/>
      <c r="Z23" s="5"/>
      <c r="AA23" s="5"/>
      <c r="AB23" s="26" t="str">
        <f t="shared" si="0"/>
        <v/>
      </c>
      <c r="AC23" s="26" t="str">
        <f t="shared" si="1"/>
        <v/>
      </c>
      <c r="AD23" s="77" t="str">
        <f t="shared" si="2"/>
        <v/>
      </c>
    </row>
    <row r="24" spans="1:30" ht="22.5" customHeight="1">
      <c r="A24" s="29"/>
      <c r="B24" s="5"/>
      <c r="C24" s="78"/>
      <c r="D24" s="55"/>
      <c r="E24" s="69" t="str">
        <f>IF(ISERROR(
IF(C24="","",IFERROR(VLOOKUP(C24,'Cadastro de Funcionários'!$C$6:$G$205,5,0),""))),"",IF(C24="","",IFERROR(VLOOKUP(C24,'Cadastro de Funcionários'!$C$6:$G$205,5,0),"")))</f>
        <v/>
      </c>
      <c r="F24" s="78"/>
      <c r="G24" s="64"/>
      <c r="H24" s="64"/>
      <c r="I24" s="79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IF(ISERROR(
IF('Cadastro de Funcionários'!C29="","",'Cadastro de Funcionários'!C29)),"",IF('Cadastro de Funcionários'!C29="","",'Cadastro de Funcionários'!C29))</f>
        <v/>
      </c>
      <c r="U24" s="5" t="str">
        <f>IF(ISERROR(
IF('Cadastro de Cargos'!C31="","",'Cadastro de Cargos'!C31)),"",IF('Cadastro de Cargos'!C31="","",'Cadastro de Cargos'!C31))</f>
        <v/>
      </c>
      <c r="V24" s="5"/>
      <c r="W24" s="5"/>
      <c r="X24" s="5"/>
      <c r="Y24" s="5"/>
      <c r="Z24" s="5"/>
      <c r="AA24" s="5"/>
      <c r="AB24" s="26" t="str">
        <f t="shared" si="0"/>
        <v/>
      </c>
      <c r="AC24" s="26" t="str">
        <f t="shared" si="1"/>
        <v/>
      </c>
      <c r="AD24" s="77" t="str">
        <f t="shared" si="2"/>
        <v/>
      </c>
    </row>
    <row r="25" spans="1:30" ht="22.5" customHeight="1">
      <c r="A25" s="29"/>
      <c r="B25" s="5"/>
      <c r="C25" s="78"/>
      <c r="D25" s="55"/>
      <c r="E25" s="69" t="str">
        <f>IF(ISERROR(
IF(C25="","",IFERROR(VLOOKUP(C25,'Cadastro de Funcionários'!$C$6:$G$205,5,0),""))),"",IF(C25="","",IFERROR(VLOOKUP(C25,'Cadastro de Funcionários'!$C$6:$G$205,5,0),"")))</f>
        <v/>
      </c>
      <c r="F25" s="78"/>
      <c r="G25" s="64"/>
      <c r="H25" s="64"/>
      <c r="I25" s="79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IF(ISERROR(
IF('Cadastro de Funcionários'!C30="","",'Cadastro de Funcionários'!C30)),"",IF('Cadastro de Funcionários'!C30="","",'Cadastro de Funcionários'!C30))</f>
        <v/>
      </c>
      <c r="U25" s="5" t="str">
        <f>IF(ISERROR(
IF('Cadastro de Cargos'!C32="","",'Cadastro de Cargos'!C32)),"",IF('Cadastro de Cargos'!C32="","",'Cadastro de Cargos'!C32))</f>
        <v/>
      </c>
      <c r="V25" s="5"/>
      <c r="W25" s="5"/>
      <c r="X25" s="5"/>
      <c r="Y25" s="5"/>
      <c r="Z25" s="5"/>
      <c r="AA25" s="5"/>
      <c r="AB25" s="26" t="str">
        <f t="shared" si="0"/>
        <v/>
      </c>
      <c r="AC25" s="26" t="str">
        <f t="shared" si="1"/>
        <v/>
      </c>
      <c r="AD25" s="77" t="str">
        <f t="shared" si="2"/>
        <v/>
      </c>
    </row>
    <row r="26" spans="1:30" ht="22.5" customHeight="1">
      <c r="A26" s="29"/>
      <c r="B26" s="5"/>
      <c r="C26" s="78"/>
      <c r="D26" s="55"/>
      <c r="E26" s="69" t="str">
        <f>IF(ISERROR(
IF(C26="","",IFERROR(VLOOKUP(C26,'Cadastro de Funcionários'!$C$6:$G$205,5,0),""))),"",IF(C26="","",IFERROR(VLOOKUP(C26,'Cadastro de Funcionários'!$C$6:$G$205,5,0),"")))</f>
        <v/>
      </c>
      <c r="F26" s="78"/>
      <c r="G26" s="64"/>
      <c r="H26" s="64"/>
      <c r="I26" s="79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IF(ISERROR(
IF('Cadastro de Funcionários'!C31="","",'Cadastro de Funcionários'!C31)),"",IF('Cadastro de Funcionários'!C31="","",'Cadastro de Funcionários'!C31))</f>
        <v/>
      </c>
      <c r="U26" s="5" t="str">
        <f>IF(ISERROR(
IF('Cadastro de Cargos'!C33="","",'Cadastro de Cargos'!C33)),"",IF('Cadastro de Cargos'!C33="","",'Cadastro de Cargos'!C33))</f>
        <v/>
      </c>
      <c r="V26" s="5"/>
      <c r="W26" s="5"/>
      <c r="X26" s="5"/>
      <c r="Y26" s="5"/>
      <c r="Z26" s="5"/>
      <c r="AA26" s="5"/>
      <c r="AB26" s="26" t="str">
        <f t="shared" si="0"/>
        <v/>
      </c>
      <c r="AC26" s="26" t="str">
        <f t="shared" si="1"/>
        <v/>
      </c>
      <c r="AD26" s="77" t="str">
        <f t="shared" si="2"/>
        <v/>
      </c>
    </row>
    <row r="27" spans="1:30" ht="22.5" customHeight="1">
      <c r="A27" s="29"/>
      <c r="B27" s="5"/>
      <c r="C27" s="78"/>
      <c r="D27" s="55"/>
      <c r="E27" s="69" t="str">
        <f>IF(ISERROR(
IF(C27="","",IFERROR(VLOOKUP(C27,'Cadastro de Funcionários'!$C$6:$G$205,5,0),""))),"",IF(C27="","",IFERROR(VLOOKUP(C27,'Cadastro de Funcionários'!$C$6:$G$205,5,0),"")))</f>
        <v/>
      </c>
      <c r="F27" s="78"/>
      <c r="G27" s="64"/>
      <c r="H27" s="64"/>
      <c r="I27" s="79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IF(ISERROR(
IF('Cadastro de Funcionários'!C32="","",'Cadastro de Funcionários'!C32)),"",IF('Cadastro de Funcionários'!C32="","",'Cadastro de Funcionários'!C32))</f>
        <v/>
      </c>
      <c r="U27" s="5" t="str">
        <f>IF(ISERROR(
IF('Cadastro de Cargos'!C34="","",'Cadastro de Cargos'!C34)),"",IF('Cadastro de Cargos'!C34="","",'Cadastro de Cargos'!C34))</f>
        <v/>
      </c>
      <c r="V27" s="5"/>
      <c r="W27" s="5"/>
      <c r="X27" s="5"/>
      <c r="Y27" s="5"/>
      <c r="Z27" s="5"/>
      <c r="AA27" s="5"/>
      <c r="AB27" s="26" t="str">
        <f t="shared" si="0"/>
        <v/>
      </c>
      <c r="AC27" s="26" t="str">
        <f t="shared" si="1"/>
        <v/>
      </c>
      <c r="AD27" s="77" t="str">
        <f t="shared" si="2"/>
        <v/>
      </c>
    </row>
    <row r="28" spans="1:30" ht="22.5" customHeight="1">
      <c r="A28" s="29"/>
      <c r="B28" s="5"/>
      <c r="C28" s="78"/>
      <c r="D28" s="55"/>
      <c r="E28" s="69" t="str">
        <f>IF(ISERROR(
IF(C28="","",IFERROR(VLOOKUP(C28,'Cadastro de Funcionários'!$C$6:$G$205,5,0),""))),"",IF(C28="","",IFERROR(VLOOKUP(C28,'Cadastro de Funcionários'!$C$6:$G$205,5,0),"")))</f>
        <v/>
      </c>
      <c r="F28" s="78"/>
      <c r="G28" s="64"/>
      <c r="H28" s="64"/>
      <c r="I28" s="79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IF(ISERROR(
IF('Cadastro de Funcionários'!C33="","",'Cadastro de Funcionários'!C33)),"",IF('Cadastro de Funcionários'!C33="","",'Cadastro de Funcionários'!C33))</f>
        <v/>
      </c>
      <c r="U28" s="5" t="str">
        <f>IF(ISERROR(
IF('Cadastro de Cargos'!C35="","",'Cadastro de Cargos'!C35)),"",IF('Cadastro de Cargos'!C35="","",'Cadastro de Cargos'!C35))</f>
        <v/>
      </c>
      <c r="V28" s="5"/>
      <c r="W28" s="5"/>
      <c r="X28" s="5"/>
      <c r="Y28" s="5"/>
      <c r="Z28" s="5"/>
      <c r="AA28" s="5"/>
      <c r="AB28" s="26" t="str">
        <f t="shared" si="0"/>
        <v/>
      </c>
      <c r="AC28" s="26" t="str">
        <f t="shared" si="1"/>
        <v/>
      </c>
      <c r="AD28" s="77" t="str">
        <f t="shared" si="2"/>
        <v/>
      </c>
    </row>
    <row r="29" spans="1:30" ht="22.5" customHeight="1">
      <c r="A29" s="29"/>
      <c r="B29" s="5"/>
      <c r="C29" s="78"/>
      <c r="D29" s="55"/>
      <c r="E29" s="69" t="str">
        <f>IF(ISERROR(
IF(C29="","",IFERROR(VLOOKUP(C29,'Cadastro de Funcionários'!$C$6:$G$205,5,0),""))),"",IF(C29="","",IFERROR(VLOOKUP(C29,'Cadastro de Funcionários'!$C$6:$G$205,5,0),"")))</f>
        <v/>
      </c>
      <c r="F29" s="78"/>
      <c r="G29" s="64"/>
      <c r="H29" s="64"/>
      <c r="I29" s="79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IF(ISERROR(
IF('Cadastro de Funcionários'!C34="","",'Cadastro de Funcionários'!C34)),"",IF('Cadastro de Funcionários'!C34="","",'Cadastro de Funcionários'!C34))</f>
        <v/>
      </c>
      <c r="U29" s="5" t="str">
        <f>IF(ISERROR(
IF('Cadastro de Cargos'!C36="","",'Cadastro de Cargos'!C36)),"",IF('Cadastro de Cargos'!C36="","",'Cadastro de Cargos'!C36))</f>
        <v/>
      </c>
      <c r="V29" s="5"/>
      <c r="W29" s="5"/>
      <c r="X29" s="5"/>
      <c r="Y29" s="5"/>
      <c r="Z29" s="5"/>
      <c r="AA29" s="5"/>
      <c r="AB29" s="26" t="str">
        <f t="shared" si="0"/>
        <v/>
      </c>
      <c r="AC29" s="26" t="str">
        <f t="shared" si="1"/>
        <v/>
      </c>
      <c r="AD29" s="77" t="str">
        <f t="shared" si="2"/>
        <v/>
      </c>
    </row>
    <row r="30" spans="1:30" ht="22.5" customHeight="1">
      <c r="A30" s="29"/>
      <c r="B30" s="5"/>
      <c r="C30" s="78"/>
      <c r="D30" s="55"/>
      <c r="E30" s="69" t="str">
        <f>IF(ISERROR(
IF(C30="","",IFERROR(VLOOKUP(C30,'Cadastro de Funcionários'!$C$6:$G$205,5,0),""))),"",IF(C30="","",IFERROR(VLOOKUP(C30,'Cadastro de Funcionários'!$C$6:$G$205,5,0),"")))</f>
        <v/>
      </c>
      <c r="F30" s="78"/>
      <c r="G30" s="64"/>
      <c r="H30" s="64"/>
      <c r="I30" s="79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IF(ISERROR(
IF('Cadastro de Funcionários'!C35="","",'Cadastro de Funcionários'!C35)),"",IF('Cadastro de Funcionários'!C35="","",'Cadastro de Funcionários'!C35))</f>
        <v/>
      </c>
      <c r="U30" s="5" t="str">
        <f>IF(ISERROR(
IF('Cadastro de Cargos'!C37="","",'Cadastro de Cargos'!C37)),"",IF('Cadastro de Cargos'!C37="","",'Cadastro de Cargos'!C37))</f>
        <v/>
      </c>
      <c r="V30" s="5"/>
      <c r="W30" s="5"/>
      <c r="X30" s="5"/>
      <c r="Y30" s="5"/>
      <c r="Z30" s="5"/>
      <c r="AA30" s="5"/>
      <c r="AB30" s="26" t="str">
        <f t="shared" si="0"/>
        <v/>
      </c>
      <c r="AC30" s="26" t="str">
        <f t="shared" si="1"/>
        <v/>
      </c>
      <c r="AD30" s="77" t="str">
        <f t="shared" si="2"/>
        <v/>
      </c>
    </row>
    <row r="31" spans="1:30" ht="22.5" customHeight="1">
      <c r="A31" s="29"/>
      <c r="B31" s="5"/>
      <c r="C31" s="78"/>
      <c r="D31" s="55"/>
      <c r="E31" s="69" t="str">
        <f>IF(ISERROR(
IF(C31="","",IFERROR(VLOOKUP(C31,'Cadastro de Funcionários'!$C$6:$G$205,5,0),""))),"",IF(C31="","",IFERROR(VLOOKUP(C31,'Cadastro de Funcionários'!$C$6:$G$205,5,0),"")))</f>
        <v/>
      </c>
      <c r="F31" s="78"/>
      <c r="G31" s="64"/>
      <c r="H31" s="64"/>
      <c r="I31" s="79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IF(ISERROR(
IF('Cadastro de Funcionários'!C36="","",'Cadastro de Funcionários'!C36)),"",IF('Cadastro de Funcionários'!C36="","",'Cadastro de Funcionários'!C36))</f>
        <v/>
      </c>
      <c r="U31" s="5" t="str">
        <f>IF(ISERROR(
IF('Cadastro de Cargos'!C38="","",'Cadastro de Cargos'!C38)),"",IF('Cadastro de Cargos'!C38="","",'Cadastro de Cargos'!C38))</f>
        <v/>
      </c>
      <c r="V31" s="5"/>
      <c r="W31" s="5"/>
      <c r="X31" s="5"/>
      <c r="Y31" s="5"/>
      <c r="Z31" s="5"/>
      <c r="AA31" s="5"/>
      <c r="AB31" s="26" t="str">
        <f t="shared" si="0"/>
        <v/>
      </c>
      <c r="AC31" s="26" t="str">
        <f t="shared" si="1"/>
        <v/>
      </c>
      <c r="AD31" s="77" t="str">
        <f t="shared" si="2"/>
        <v/>
      </c>
    </row>
    <row r="32" spans="1:30" ht="22.5" customHeight="1">
      <c r="A32" s="29"/>
      <c r="B32" s="5"/>
      <c r="C32" s="78"/>
      <c r="D32" s="55"/>
      <c r="E32" s="69" t="str">
        <f>IF(ISERROR(
IF(C32="","",IFERROR(VLOOKUP(C32,'Cadastro de Funcionários'!$C$6:$G$205,5,0),""))),"",IF(C32="","",IFERROR(VLOOKUP(C32,'Cadastro de Funcionários'!$C$6:$G$205,5,0),"")))</f>
        <v/>
      </c>
      <c r="F32" s="78"/>
      <c r="G32" s="64"/>
      <c r="H32" s="64"/>
      <c r="I32" s="79"/>
      <c r="J32" s="5"/>
      <c r="K32" s="5"/>
      <c r="L32" s="5"/>
      <c r="M32" s="5"/>
      <c r="N32" s="5"/>
      <c r="O32" s="5"/>
      <c r="P32" s="5"/>
      <c r="Q32" s="5"/>
      <c r="R32" s="5"/>
      <c r="S32" s="5"/>
      <c r="T32" s="5" t="str">
        <f>IF(ISERROR(
IF('Cadastro de Funcionários'!C37="","",'Cadastro de Funcionários'!C37)),"",IF('Cadastro de Funcionários'!C37="","",'Cadastro de Funcionários'!C37))</f>
        <v/>
      </c>
      <c r="U32" s="5" t="str">
        <f>IF(ISERROR(
IF('Cadastro de Cargos'!C39="","",'Cadastro de Cargos'!C39)),"",IF('Cadastro de Cargos'!C39="","",'Cadastro de Cargos'!C39))</f>
        <v/>
      </c>
      <c r="V32" s="5"/>
      <c r="W32" s="5"/>
      <c r="X32" s="5"/>
      <c r="Y32" s="5"/>
      <c r="Z32" s="5"/>
      <c r="AA32" s="5"/>
      <c r="AB32" s="26" t="str">
        <f t="shared" si="0"/>
        <v/>
      </c>
      <c r="AC32" s="26" t="str">
        <f t="shared" si="1"/>
        <v/>
      </c>
      <c r="AD32" s="77" t="str">
        <f t="shared" si="2"/>
        <v/>
      </c>
    </row>
    <row r="33" spans="1:30" ht="22.5" customHeight="1">
      <c r="A33" s="29"/>
      <c r="B33" s="5"/>
      <c r="C33" s="78"/>
      <c r="D33" s="55"/>
      <c r="E33" s="69" t="str">
        <f>IF(ISERROR(
IF(C33="","",IFERROR(VLOOKUP(C33,'Cadastro de Funcionários'!$C$6:$G$205,5,0),""))),"",IF(C33="","",IFERROR(VLOOKUP(C33,'Cadastro de Funcionários'!$C$6:$G$205,5,0),"")))</f>
        <v/>
      </c>
      <c r="F33" s="78"/>
      <c r="G33" s="64"/>
      <c r="H33" s="64"/>
      <c r="I33" s="79"/>
      <c r="J33" s="5"/>
      <c r="K33" s="5"/>
      <c r="L33" s="5"/>
      <c r="M33" s="5"/>
      <c r="N33" s="5"/>
      <c r="O33" s="5"/>
      <c r="P33" s="5"/>
      <c r="Q33" s="5"/>
      <c r="R33" s="5"/>
      <c r="S33" s="5"/>
      <c r="T33" s="5" t="str">
        <f>IF(ISERROR(
IF('Cadastro de Funcionários'!C38="","",'Cadastro de Funcionários'!C38)),"",IF('Cadastro de Funcionários'!C38="","",'Cadastro de Funcionários'!C38))</f>
        <v/>
      </c>
      <c r="U33" s="5" t="str">
        <f>IF(ISERROR(
IF('Cadastro de Cargos'!C40="","",'Cadastro de Cargos'!C40)),"",IF('Cadastro de Cargos'!C40="","",'Cadastro de Cargos'!C40))</f>
        <v/>
      </c>
      <c r="V33" s="5"/>
      <c r="W33" s="5"/>
      <c r="X33" s="5"/>
      <c r="Y33" s="5"/>
      <c r="Z33" s="5"/>
      <c r="AA33" s="5"/>
      <c r="AB33" s="26" t="str">
        <f t="shared" si="0"/>
        <v/>
      </c>
      <c r="AC33" s="26" t="str">
        <f t="shared" si="1"/>
        <v/>
      </c>
      <c r="AD33" s="77" t="str">
        <f t="shared" si="2"/>
        <v/>
      </c>
    </row>
    <row r="34" spans="1:30" ht="22.5" customHeight="1">
      <c r="A34" s="29"/>
      <c r="B34" s="5"/>
      <c r="C34" s="78"/>
      <c r="D34" s="55"/>
      <c r="E34" s="69" t="str">
        <f>IF(ISERROR(
IF(C34="","",IFERROR(VLOOKUP(C34,'Cadastro de Funcionários'!$C$6:$G$205,5,0),""))),"",IF(C34="","",IFERROR(VLOOKUP(C34,'Cadastro de Funcionários'!$C$6:$G$205,5,0),"")))</f>
        <v/>
      </c>
      <c r="F34" s="78"/>
      <c r="G34" s="64"/>
      <c r="H34" s="64"/>
      <c r="I34" s="79"/>
      <c r="J34" s="5"/>
      <c r="K34" s="5"/>
      <c r="L34" s="5"/>
      <c r="M34" s="5"/>
      <c r="N34" s="5"/>
      <c r="O34" s="5"/>
      <c r="P34" s="5"/>
      <c r="Q34" s="5"/>
      <c r="R34" s="5"/>
      <c r="S34" s="5"/>
      <c r="T34" s="5" t="str">
        <f>IF(ISERROR(
IF('Cadastro de Funcionários'!C39="","",'Cadastro de Funcionários'!C39)),"",IF('Cadastro de Funcionários'!C39="","",'Cadastro de Funcionários'!C39))</f>
        <v/>
      </c>
      <c r="U34" s="5" t="str">
        <f>IF(ISERROR(
IF('Cadastro de Cargos'!C41="","",'Cadastro de Cargos'!C41)),"",IF('Cadastro de Cargos'!C41="","",'Cadastro de Cargos'!C41))</f>
        <v/>
      </c>
      <c r="V34" s="5"/>
      <c r="W34" s="5"/>
      <c r="X34" s="5"/>
      <c r="Y34" s="5"/>
      <c r="Z34" s="5"/>
      <c r="AA34" s="5"/>
      <c r="AB34" s="26" t="str">
        <f t="shared" si="0"/>
        <v/>
      </c>
      <c r="AC34" s="26" t="str">
        <f t="shared" si="1"/>
        <v/>
      </c>
      <c r="AD34" s="77" t="str">
        <f t="shared" si="2"/>
        <v/>
      </c>
    </row>
    <row r="35" spans="1:30" ht="22.5" customHeight="1">
      <c r="A35" s="29"/>
      <c r="B35" s="5"/>
      <c r="C35" s="78"/>
      <c r="D35" s="55"/>
      <c r="E35" s="69" t="str">
        <f>IF(ISERROR(
IF(C35="","",IFERROR(VLOOKUP(C35,'Cadastro de Funcionários'!$C$6:$G$205,5,0),""))),"",IF(C35="","",IFERROR(VLOOKUP(C35,'Cadastro de Funcionários'!$C$6:$G$205,5,0),"")))</f>
        <v/>
      </c>
      <c r="F35" s="78"/>
      <c r="G35" s="64"/>
      <c r="H35" s="64"/>
      <c r="I35" s="79"/>
      <c r="J35" s="5"/>
      <c r="K35" s="5"/>
      <c r="L35" s="5"/>
      <c r="M35" s="5"/>
      <c r="N35" s="5"/>
      <c r="O35" s="5"/>
      <c r="P35" s="5"/>
      <c r="Q35" s="5"/>
      <c r="R35" s="5"/>
      <c r="S35" s="5"/>
      <c r="T35" s="5" t="str">
        <f>IF(ISERROR(
IF('Cadastro de Funcionários'!C40="","",'Cadastro de Funcionários'!C40)),"",IF('Cadastro de Funcionários'!C40="","",'Cadastro de Funcionários'!C40))</f>
        <v/>
      </c>
      <c r="U35" s="5" t="str">
        <f>IF(ISERROR(
IF('Cadastro de Cargos'!C42="","",'Cadastro de Cargos'!C42)),"",IF('Cadastro de Cargos'!C42="","",'Cadastro de Cargos'!C42))</f>
        <v/>
      </c>
      <c r="V35" s="5"/>
      <c r="W35" s="5"/>
      <c r="X35" s="5"/>
      <c r="Y35" s="5"/>
      <c r="Z35" s="5"/>
      <c r="AA35" s="5"/>
      <c r="AB35" s="26" t="str">
        <f t="shared" si="0"/>
        <v/>
      </c>
      <c r="AC35" s="26" t="str">
        <f t="shared" si="1"/>
        <v/>
      </c>
      <c r="AD35" s="77" t="str">
        <f t="shared" si="2"/>
        <v/>
      </c>
    </row>
    <row r="36" spans="1:30" ht="22.5" customHeight="1">
      <c r="A36" s="29"/>
      <c r="B36" s="5"/>
      <c r="C36" s="78"/>
      <c r="D36" s="55"/>
      <c r="E36" s="69" t="str">
        <f>IF(ISERROR(
IF(C36="","",IFERROR(VLOOKUP(C36,'Cadastro de Funcionários'!$C$6:$G$205,5,0),""))),"",IF(C36="","",IFERROR(VLOOKUP(C36,'Cadastro de Funcionários'!$C$6:$G$205,5,0),"")))</f>
        <v/>
      </c>
      <c r="F36" s="78"/>
      <c r="G36" s="64"/>
      <c r="H36" s="64"/>
      <c r="I36" s="79"/>
      <c r="J36" s="5"/>
      <c r="K36" s="5"/>
      <c r="L36" s="5"/>
      <c r="M36" s="5"/>
      <c r="N36" s="5"/>
      <c r="O36" s="5"/>
      <c r="P36" s="5"/>
      <c r="Q36" s="5"/>
      <c r="R36" s="5"/>
      <c r="S36" s="5"/>
      <c r="T36" s="5" t="str">
        <f>IF(ISERROR(
IF('Cadastro de Funcionários'!C41="","",'Cadastro de Funcionários'!C41)),"",IF('Cadastro de Funcionários'!C41="","",'Cadastro de Funcionários'!C41))</f>
        <v/>
      </c>
      <c r="U36" s="5" t="str">
        <f>IF(ISERROR(
IF('Cadastro de Cargos'!C43="","",'Cadastro de Cargos'!C43)),"",IF('Cadastro de Cargos'!C43="","",'Cadastro de Cargos'!C43))</f>
        <v/>
      </c>
      <c r="V36" s="5"/>
      <c r="W36" s="5"/>
      <c r="X36" s="5"/>
      <c r="Y36" s="5"/>
      <c r="Z36" s="5"/>
      <c r="AA36" s="5"/>
      <c r="AB36" s="26" t="str">
        <f t="shared" si="0"/>
        <v/>
      </c>
      <c r="AC36" s="26" t="str">
        <f t="shared" si="1"/>
        <v/>
      </c>
      <c r="AD36" s="77" t="str">
        <f t="shared" si="2"/>
        <v/>
      </c>
    </row>
    <row r="37" spans="1:30" ht="22.5" customHeight="1">
      <c r="A37" s="29"/>
      <c r="B37" s="5"/>
      <c r="C37" s="78"/>
      <c r="D37" s="55"/>
      <c r="E37" s="69" t="str">
        <f>IF(ISERROR(
IF(C37="","",IFERROR(VLOOKUP(C37,'Cadastro de Funcionários'!$C$6:$G$205,5,0),""))),"",IF(C37="","",IFERROR(VLOOKUP(C37,'Cadastro de Funcionários'!$C$6:$G$205,5,0),"")))</f>
        <v/>
      </c>
      <c r="F37" s="78"/>
      <c r="G37" s="64"/>
      <c r="H37" s="64"/>
      <c r="I37" s="79"/>
      <c r="J37" s="5"/>
      <c r="K37" s="5"/>
      <c r="L37" s="5"/>
      <c r="M37" s="5"/>
      <c r="N37" s="5"/>
      <c r="O37" s="5"/>
      <c r="P37" s="5"/>
      <c r="Q37" s="5"/>
      <c r="R37" s="5"/>
      <c r="S37" s="5"/>
      <c r="T37" s="5" t="str">
        <f>IF(ISERROR(
IF('Cadastro de Funcionários'!C42="","",'Cadastro de Funcionários'!C42)),"",IF('Cadastro de Funcionários'!C42="","",'Cadastro de Funcionários'!C42))</f>
        <v/>
      </c>
      <c r="U37" s="5" t="str">
        <f>IF(ISERROR(
IF('Cadastro de Cargos'!C44="","",'Cadastro de Cargos'!C44)),"",IF('Cadastro de Cargos'!C44="","",'Cadastro de Cargos'!C44))</f>
        <v/>
      </c>
      <c r="V37" s="5"/>
      <c r="W37" s="5"/>
      <c r="X37" s="5"/>
      <c r="Y37" s="5"/>
      <c r="Z37" s="5"/>
      <c r="AA37" s="5"/>
      <c r="AB37" s="26" t="str">
        <f t="shared" si="0"/>
        <v/>
      </c>
      <c r="AC37" s="26" t="str">
        <f t="shared" si="1"/>
        <v/>
      </c>
      <c r="AD37" s="77" t="str">
        <f t="shared" si="2"/>
        <v/>
      </c>
    </row>
    <row r="38" spans="1:30" ht="22.5" customHeight="1">
      <c r="A38" s="29"/>
      <c r="B38" s="5"/>
      <c r="C38" s="78"/>
      <c r="D38" s="55"/>
      <c r="E38" s="69" t="str">
        <f>IF(ISERROR(
IF(C38="","",IFERROR(VLOOKUP(C38,'Cadastro de Funcionários'!$C$6:$G$205,5,0),""))),"",IF(C38="","",IFERROR(VLOOKUP(C38,'Cadastro de Funcionários'!$C$6:$G$205,5,0),"")))</f>
        <v/>
      </c>
      <c r="F38" s="78"/>
      <c r="G38" s="64"/>
      <c r="H38" s="64"/>
      <c r="I38" s="79"/>
      <c r="J38" s="5"/>
      <c r="K38" s="5"/>
      <c r="L38" s="5"/>
      <c r="M38" s="5"/>
      <c r="N38" s="5"/>
      <c r="O38" s="5"/>
      <c r="P38" s="5"/>
      <c r="Q38" s="5"/>
      <c r="R38" s="5"/>
      <c r="S38" s="5"/>
      <c r="T38" s="5" t="str">
        <f>IF(ISERROR(
IF('Cadastro de Funcionários'!C43="","",'Cadastro de Funcionários'!C43)),"",IF('Cadastro de Funcionários'!C43="","",'Cadastro de Funcionários'!C43))</f>
        <v/>
      </c>
      <c r="U38" s="5" t="str">
        <f>IF(ISERROR(
IF('Cadastro de Cargos'!C45="","",'Cadastro de Cargos'!C45)),"",IF('Cadastro de Cargos'!C45="","",'Cadastro de Cargos'!C45))</f>
        <v/>
      </c>
      <c r="V38" s="5"/>
      <c r="W38" s="5"/>
      <c r="X38" s="5"/>
      <c r="Y38" s="5"/>
      <c r="Z38" s="5"/>
      <c r="AA38" s="5"/>
      <c r="AB38" s="26" t="str">
        <f t="shared" si="0"/>
        <v/>
      </c>
      <c r="AC38" s="26" t="str">
        <f t="shared" si="1"/>
        <v/>
      </c>
      <c r="AD38" s="77" t="str">
        <f t="shared" si="2"/>
        <v/>
      </c>
    </row>
    <row r="39" spans="1:30" ht="22.5" customHeight="1">
      <c r="A39" s="29"/>
      <c r="B39" s="5"/>
      <c r="C39" s="78"/>
      <c r="D39" s="55"/>
      <c r="E39" s="69" t="str">
        <f>IF(ISERROR(
IF(C39="","",IFERROR(VLOOKUP(C39,'Cadastro de Funcionários'!$C$6:$G$205,5,0),""))),"",IF(C39="","",IFERROR(VLOOKUP(C39,'Cadastro de Funcionários'!$C$6:$G$205,5,0),"")))</f>
        <v/>
      </c>
      <c r="F39" s="78"/>
      <c r="G39" s="64"/>
      <c r="H39" s="64"/>
      <c r="I39" s="79"/>
      <c r="J39" s="5"/>
      <c r="K39" s="5"/>
      <c r="L39" s="5"/>
      <c r="M39" s="5"/>
      <c r="N39" s="5"/>
      <c r="O39" s="5"/>
      <c r="P39" s="5"/>
      <c r="Q39" s="5"/>
      <c r="R39" s="5"/>
      <c r="S39" s="5"/>
      <c r="T39" s="5" t="str">
        <f>IF(ISERROR(
IF('Cadastro de Funcionários'!C44="","",'Cadastro de Funcionários'!C44)),"",IF('Cadastro de Funcionários'!C44="","",'Cadastro de Funcionários'!C44))</f>
        <v/>
      </c>
      <c r="U39" s="5" t="str">
        <f>IF(ISERROR(
IF('Cadastro de Cargos'!C46="","",'Cadastro de Cargos'!C46)),"",IF('Cadastro de Cargos'!C46="","",'Cadastro de Cargos'!C46))</f>
        <v/>
      </c>
      <c r="V39" s="5"/>
      <c r="W39" s="5"/>
      <c r="X39" s="5"/>
      <c r="Y39" s="5"/>
      <c r="Z39" s="5"/>
      <c r="AA39" s="5"/>
      <c r="AB39" s="26" t="str">
        <f t="shared" si="0"/>
        <v/>
      </c>
      <c r="AC39" s="26" t="str">
        <f t="shared" si="1"/>
        <v/>
      </c>
      <c r="AD39" s="77" t="str">
        <f t="shared" si="2"/>
        <v/>
      </c>
    </row>
    <row r="40" spans="1:30" ht="22.5" customHeight="1">
      <c r="A40" s="29"/>
      <c r="B40" s="5"/>
      <c r="C40" s="78"/>
      <c r="D40" s="55"/>
      <c r="E40" s="69" t="str">
        <f>IF(ISERROR(
IF(C40="","",IFERROR(VLOOKUP(C40,'Cadastro de Funcionários'!$C$6:$G$205,5,0),""))),"",IF(C40="","",IFERROR(VLOOKUP(C40,'Cadastro de Funcionários'!$C$6:$G$205,5,0),"")))</f>
        <v/>
      </c>
      <c r="F40" s="78"/>
      <c r="G40" s="64"/>
      <c r="H40" s="64"/>
      <c r="I40" s="79"/>
      <c r="J40" s="5"/>
      <c r="K40" s="5"/>
      <c r="L40" s="5"/>
      <c r="M40" s="5"/>
      <c r="N40" s="5"/>
      <c r="O40" s="5"/>
      <c r="P40" s="5"/>
      <c r="Q40" s="5"/>
      <c r="R40" s="5"/>
      <c r="S40" s="5"/>
      <c r="T40" s="5" t="str">
        <f>IF(ISERROR(
IF('Cadastro de Funcionários'!C45="","",'Cadastro de Funcionários'!C45)),"",IF('Cadastro de Funcionários'!C45="","",'Cadastro de Funcionários'!C45))</f>
        <v/>
      </c>
      <c r="U40" s="5" t="str">
        <f>IF(ISERROR(
IF('Cadastro de Cargos'!C47="","",'Cadastro de Cargos'!C47)),"",IF('Cadastro de Cargos'!C47="","",'Cadastro de Cargos'!C47))</f>
        <v/>
      </c>
      <c r="V40" s="5"/>
      <c r="W40" s="5"/>
      <c r="X40" s="5"/>
      <c r="Y40" s="5"/>
      <c r="Z40" s="5"/>
      <c r="AA40" s="5"/>
      <c r="AB40" s="26" t="str">
        <f t="shared" si="0"/>
        <v/>
      </c>
      <c r="AC40" s="26" t="str">
        <f t="shared" si="1"/>
        <v/>
      </c>
      <c r="AD40" s="77" t="str">
        <f t="shared" si="2"/>
        <v/>
      </c>
    </row>
    <row r="41" spans="1:30" ht="22.5" customHeight="1">
      <c r="A41" s="29"/>
      <c r="B41" s="5"/>
      <c r="C41" s="78"/>
      <c r="D41" s="55"/>
      <c r="E41" s="69" t="str">
        <f>IF(ISERROR(
IF(C41="","",IFERROR(VLOOKUP(C41,'Cadastro de Funcionários'!$C$6:$G$205,5,0),""))),"",IF(C41="","",IFERROR(VLOOKUP(C41,'Cadastro de Funcionários'!$C$6:$G$205,5,0),"")))</f>
        <v/>
      </c>
      <c r="F41" s="78"/>
      <c r="G41" s="64"/>
      <c r="H41" s="64"/>
      <c r="I41" s="79"/>
      <c r="J41" s="5"/>
      <c r="K41" s="5"/>
      <c r="L41" s="5"/>
      <c r="M41" s="5"/>
      <c r="N41" s="5"/>
      <c r="O41" s="5"/>
      <c r="P41" s="5"/>
      <c r="Q41" s="5"/>
      <c r="R41" s="5"/>
      <c r="S41" s="5"/>
      <c r="T41" s="5" t="str">
        <f>IF(ISERROR(
IF('Cadastro de Funcionários'!C46="","",'Cadastro de Funcionários'!C46)),"",IF('Cadastro de Funcionários'!C46="","",'Cadastro de Funcionários'!C46))</f>
        <v/>
      </c>
      <c r="U41" s="5" t="str">
        <f>IF(ISERROR(
IF('Cadastro de Cargos'!C48="","",'Cadastro de Cargos'!C48)),"",IF('Cadastro de Cargos'!C48="","",'Cadastro de Cargos'!C48))</f>
        <v/>
      </c>
      <c r="V41" s="5"/>
      <c r="W41" s="5"/>
      <c r="X41" s="5"/>
      <c r="Y41" s="5"/>
      <c r="Z41" s="5"/>
      <c r="AA41" s="5"/>
      <c r="AB41" s="26" t="str">
        <f t="shared" si="0"/>
        <v/>
      </c>
      <c r="AC41" s="26" t="str">
        <f t="shared" si="1"/>
        <v/>
      </c>
      <c r="AD41" s="77" t="str">
        <f t="shared" si="2"/>
        <v/>
      </c>
    </row>
    <row r="42" spans="1:30" ht="22.5" customHeight="1">
      <c r="A42" s="29"/>
      <c r="B42" s="5"/>
      <c r="C42" s="78"/>
      <c r="D42" s="55"/>
      <c r="E42" s="69" t="str">
        <f>IF(ISERROR(
IF(C42="","",IFERROR(VLOOKUP(C42,'Cadastro de Funcionários'!$C$6:$G$205,5,0),""))),"",IF(C42="","",IFERROR(VLOOKUP(C42,'Cadastro de Funcionários'!$C$6:$G$205,5,0),"")))</f>
        <v/>
      </c>
      <c r="F42" s="78"/>
      <c r="G42" s="64"/>
      <c r="H42" s="64"/>
      <c r="I42" s="79"/>
      <c r="J42" s="5"/>
      <c r="K42" s="5"/>
      <c r="L42" s="5"/>
      <c r="M42" s="5"/>
      <c r="N42" s="5"/>
      <c r="O42" s="5"/>
      <c r="P42" s="5"/>
      <c r="Q42" s="5"/>
      <c r="R42" s="5"/>
      <c r="S42" s="5"/>
      <c r="T42" s="5" t="str">
        <f>IF(ISERROR(
IF('Cadastro de Funcionários'!C47="","",'Cadastro de Funcionários'!C47)),"",IF('Cadastro de Funcionários'!C47="","",'Cadastro de Funcionários'!C47))</f>
        <v/>
      </c>
      <c r="U42" s="5" t="str">
        <f>IF(ISERROR(
IF('Cadastro de Cargos'!C49="","",'Cadastro de Cargos'!C49)),"",IF('Cadastro de Cargos'!C49="","",'Cadastro de Cargos'!C49))</f>
        <v/>
      </c>
      <c r="V42" s="5"/>
      <c r="W42" s="5"/>
      <c r="X42" s="5"/>
      <c r="Y42" s="5"/>
      <c r="Z42" s="5"/>
      <c r="AA42" s="5"/>
      <c r="AB42" s="26" t="str">
        <f t="shared" si="0"/>
        <v/>
      </c>
      <c r="AC42" s="26" t="str">
        <f t="shared" si="1"/>
        <v/>
      </c>
      <c r="AD42" s="77" t="str">
        <f t="shared" si="2"/>
        <v/>
      </c>
    </row>
    <row r="43" spans="1:30" ht="22.5" customHeight="1">
      <c r="A43" s="29"/>
      <c r="B43" s="5"/>
      <c r="C43" s="78"/>
      <c r="D43" s="55"/>
      <c r="E43" s="69" t="str">
        <f>IF(ISERROR(
IF(C43="","",IFERROR(VLOOKUP(C43,'Cadastro de Funcionários'!$C$6:$G$205,5,0),""))),"",IF(C43="","",IFERROR(VLOOKUP(C43,'Cadastro de Funcionários'!$C$6:$G$205,5,0),"")))</f>
        <v/>
      </c>
      <c r="F43" s="78"/>
      <c r="G43" s="64"/>
      <c r="H43" s="64"/>
      <c r="I43" s="79"/>
      <c r="J43" s="5"/>
      <c r="K43" s="5"/>
      <c r="L43" s="5"/>
      <c r="M43" s="5"/>
      <c r="N43" s="5"/>
      <c r="O43" s="5"/>
      <c r="P43" s="5"/>
      <c r="Q43" s="5"/>
      <c r="R43" s="5"/>
      <c r="S43" s="5"/>
      <c r="T43" s="5" t="str">
        <f>IF(ISERROR(
IF('Cadastro de Funcionários'!C48="","",'Cadastro de Funcionários'!C48)),"",IF('Cadastro de Funcionários'!C48="","",'Cadastro de Funcionários'!C48))</f>
        <v/>
      </c>
      <c r="U43" s="5" t="str">
        <f>IF(ISERROR(
IF('Cadastro de Cargos'!C50="","",'Cadastro de Cargos'!C50)),"",IF('Cadastro de Cargos'!C50="","",'Cadastro de Cargos'!C50))</f>
        <v/>
      </c>
      <c r="V43" s="5"/>
      <c r="W43" s="5"/>
      <c r="X43" s="5"/>
      <c r="Y43" s="5"/>
      <c r="Z43" s="5"/>
      <c r="AA43" s="5"/>
      <c r="AB43" s="26" t="str">
        <f t="shared" si="0"/>
        <v/>
      </c>
      <c r="AC43" s="26" t="str">
        <f t="shared" si="1"/>
        <v/>
      </c>
      <c r="AD43" s="77" t="str">
        <f t="shared" si="2"/>
        <v/>
      </c>
    </row>
    <row r="44" spans="1:30" ht="22.5" customHeight="1">
      <c r="A44" s="29"/>
      <c r="B44" s="5"/>
      <c r="C44" s="78"/>
      <c r="D44" s="55"/>
      <c r="E44" s="69" t="str">
        <f>IF(ISERROR(
IF(C44="","",IFERROR(VLOOKUP(C44,'Cadastro de Funcionários'!$C$6:$G$205,5,0),""))),"",IF(C44="","",IFERROR(VLOOKUP(C44,'Cadastro de Funcionários'!$C$6:$G$205,5,0),"")))</f>
        <v/>
      </c>
      <c r="F44" s="78"/>
      <c r="G44" s="64"/>
      <c r="H44" s="64"/>
      <c r="I44" s="79"/>
      <c r="J44" s="5"/>
      <c r="K44" s="5"/>
      <c r="L44" s="5"/>
      <c r="M44" s="5"/>
      <c r="N44" s="5"/>
      <c r="O44" s="5"/>
      <c r="P44" s="5"/>
      <c r="Q44" s="5"/>
      <c r="R44" s="5"/>
      <c r="S44" s="5"/>
      <c r="T44" s="5" t="str">
        <f>IF(ISERROR(
IF('Cadastro de Funcionários'!C49="","",'Cadastro de Funcionários'!C49)),"",IF('Cadastro de Funcionários'!C49="","",'Cadastro de Funcionários'!C49))</f>
        <v/>
      </c>
      <c r="U44" s="5" t="str">
        <f>IF(ISERROR(
IF('Cadastro de Cargos'!C51="","",'Cadastro de Cargos'!C51)),"",IF('Cadastro de Cargos'!C51="","",'Cadastro de Cargos'!C51))</f>
        <v/>
      </c>
      <c r="V44" s="5"/>
      <c r="W44" s="5"/>
      <c r="X44" s="5"/>
      <c r="Y44" s="5"/>
      <c r="Z44" s="5"/>
      <c r="AA44" s="5"/>
      <c r="AB44" s="26" t="str">
        <f t="shared" si="0"/>
        <v/>
      </c>
      <c r="AC44" s="26" t="str">
        <f t="shared" si="1"/>
        <v/>
      </c>
      <c r="AD44" s="77" t="str">
        <f t="shared" si="2"/>
        <v/>
      </c>
    </row>
    <row r="45" spans="1:30" ht="22.5" customHeight="1">
      <c r="A45" s="29"/>
      <c r="B45" s="5"/>
      <c r="C45" s="78"/>
      <c r="D45" s="55"/>
      <c r="E45" s="69" t="str">
        <f>IF(ISERROR(
IF(C45="","",IFERROR(VLOOKUP(C45,'Cadastro de Funcionários'!$C$6:$G$205,5,0),""))),"",IF(C45="","",IFERROR(VLOOKUP(C45,'Cadastro de Funcionários'!$C$6:$G$205,5,0),"")))</f>
        <v/>
      </c>
      <c r="F45" s="78"/>
      <c r="G45" s="64"/>
      <c r="H45" s="64"/>
      <c r="I45" s="79"/>
      <c r="J45" s="5"/>
      <c r="K45" s="5"/>
      <c r="L45" s="5"/>
      <c r="M45" s="5"/>
      <c r="N45" s="5"/>
      <c r="O45" s="5"/>
      <c r="P45" s="5"/>
      <c r="Q45" s="5"/>
      <c r="R45" s="5"/>
      <c r="S45" s="5"/>
      <c r="T45" s="5" t="str">
        <f>IF(ISERROR(
IF('Cadastro de Funcionários'!C50="","",'Cadastro de Funcionários'!C50)),"",IF('Cadastro de Funcionários'!C50="","",'Cadastro de Funcionários'!C50))</f>
        <v/>
      </c>
      <c r="U45" s="5" t="str">
        <f>IF(ISERROR(
IF('Cadastro de Cargos'!C52="","",'Cadastro de Cargos'!C52)),"",IF('Cadastro de Cargos'!C52="","",'Cadastro de Cargos'!C52))</f>
        <v/>
      </c>
      <c r="V45" s="5"/>
      <c r="W45" s="5"/>
      <c r="X45" s="5"/>
      <c r="Y45" s="5"/>
      <c r="Z45" s="5"/>
      <c r="AA45" s="5"/>
      <c r="AB45" s="26" t="str">
        <f t="shared" si="0"/>
        <v/>
      </c>
      <c r="AC45" s="26" t="str">
        <f t="shared" si="1"/>
        <v/>
      </c>
      <c r="AD45" s="77" t="str">
        <f t="shared" si="2"/>
        <v/>
      </c>
    </row>
    <row r="46" spans="1:30" ht="22.5" customHeight="1">
      <c r="A46" s="29"/>
      <c r="B46" s="5"/>
      <c r="C46" s="78"/>
      <c r="D46" s="55"/>
      <c r="E46" s="69" t="str">
        <f>IF(ISERROR(
IF(C46="","",IFERROR(VLOOKUP(C46,'Cadastro de Funcionários'!$C$6:$G$205,5,0),""))),"",IF(C46="","",IFERROR(VLOOKUP(C46,'Cadastro de Funcionários'!$C$6:$G$205,5,0),"")))</f>
        <v/>
      </c>
      <c r="F46" s="78"/>
      <c r="G46" s="64"/>
      <c r="H46" s="64"/>
      <c r="I46" s="79"/>
      <c r="J46" s="5"/>
      <c r="K46" s="5"/>
      <c r="L46" s="5"/>
      <c r="M46" s="5"/>
      <c r="N46" s="5"/>
      <c r="O46" s="5"/>
      <c r="P46" s="5"/>
      <c r="Q46" s="5"/>
      <c r="R46" s="5"/>
      <c r="S46" s="5"/>
      <c r="T46" s="5" t="str">
        <f>IF(ISERROR(
IF('Cadastro de Funcionários'!C51="","",'Cadastro de Funcionários'!C51)),"",IF('Cadastro de Funcionários'!C51="","",'Cadastro de Funcionários'!C51))</f>
        <v/>
      </c>
      <c r="U46" s="5" t="str">
        <f>IF(ISERROR(
IF('Cadastro de Cargos'!C53="","",'Cadastro de Cargos'!C53)),"",IF('Cadastro de Cargos'!C53="","",'Cadastro de Cargos'!C53))</f>
        <v/>
      </c>
      <c r="V46" s="5"/>
      <c r="W46" s="5"/>
      <c r="X46" s="5"/>
      <c r="Y46" s="5"/>
      <c r="Z46" s="5"/>
      <c r="AA46" s="5"/>
      <c r="AB46" s="26" t="str">
        <f t="shared" si="0"/>
        <v/>
      </c>
      <c r="AC46" s="26" t="str">
        <f t="shared" si="1"/>
        <v/>
      </c>
      <c r="AD46" s="77" t="str">
        <f t="shared" si="2"/>
        <v/>
      </c>
    </row>
    <row r="47" spans="1:30" ht="22.5" customHeight="1">
      <c r="A47" s="29"/>
      <c r="B47" s="5"/>
      <c r="C47" s="78"/>
      <c r="D47" s="55"/>
      <c r="E47" s="69" t="str">
        <f>IF(ISERROR(
IF(C47="","",IFERROR(VLOOKUP(C47,'Cadastro de Funcionários'!$C$6:$G$205,5,0),""))),"",IF(C47="","",IFERROR(VLOOKUP(C47,'Cadastro de Funcionários'!$C$6:$G$205,5,0),"")))</f>
        <v/>
      </c>
      <c r="F47" s="78"/>
      <c r="G47" s="64"/>
      <c r="H47" s="64"/>
      <c r="I47" s="79"/>
      <c r="J47" s="5"/>
      <c r="K47" s="5"/>
      <c r="L47" s="5"/>
      <c r="M47" s="5"/>
      <c r="N47" s="5"/>
      <c r="O47" s="5"/>
      <c r="P47" s="5"/>
      <c r="Q47" s="5"/>
      <c r="R47" s="5"/>
      <c r="S47" s="5"/>
      <c r="T47" s="5" t="str">
        <f>IF(ISERROR(
IF('Cadastro de Funcionários'!C52="","",'Cadastro de Funcionários'!C52)),"",IF('Cadastro de Funcionários'!C52="","",'Cadastro de Funcionários'!C52))</f>
        <v/>
      </c>
      <c r="U47" s="5" t="str">
        <f>IF(ISERROR(
IF('Cadastro de Cargos'!C54="","",'Cadastro de Cargos'!C54)),"",IF('Cadastro de Cargos'!C54="","",'Cadastro de Cargos'!C54))</f>
        <v/>
      </c>
      <c r="V47" s="5"/>
      <c r="W47" s="5"/>
      <c r="X47" s="5"/>
      <c r="Y47" s="5"/>
      <c r="Z47" s="5"/>
      <c r="AA47" s="5"/>
      <c r="AB47" s="26" t="str">
        <f t="shared" si="0"/>
        <v/>
      </c>
      <c r="AC47" s="26" t="str">
        <f t="shared" si="1"/>
        <v/>
      </c>
      <c r="AD47" s="77" t="str">
        <f t="shared" si="2"/>
        <v/>
      </c>
    </row>
    <row r="48" spans="1:30" ht="22.5" customHeight="1">
      <c r="A48" s="29"/>
      <c r="B48" s="5"/>
      <c r="C48" s="78"/>
      <c r="D48" s="55"/>
      <c r="E48" s="69" t="str">
        <f>IF(ISERROR(
IF(C48="","",IFERROR(VLOOKUP(C48,'Cadastro de Funcionários'!$C$6:$G$205,5,0),""))),"",IF(C48="","",IFERROR(VLOOKUP(C48,'Cadastro de Funcionários'!$C$6:$G$205,5,0),"")))</f>
        <v/>
      </c>
      <c r="F48" s="78"/>
      <c r="G48" s="64"/>
      <c r="H48" s="64"/>
      <c r="I48" s="79"/>
      <c r="J48" s="5"/>
      <c r="K48" s="5"/>
      <c r="L48" s="5"/>
      <c r="M48" s="5"/>
      <c r="N48" s="5"/>
      <c r="O48" s="5"/>
      <c r="P48" s="5"/>
      <c r="Q48" s="5"/>
      <c r="R48" s="5"/>
      <c r="S48" s="5"/>
      <c r="T48" s="5" t="str">
        <f>IF(ISERROR(
IF('Cadastro de Funcionários'!C53="","",'Cadastro de Funcionários'!C53)),"",IF('Cadastro de Funcionários'!C53="","",'Cadastro de Funcionários'!C53))</f>
        <v/>
      </c>
      <c r="U48" s="5" t="str">
        <f>IF(ISERROR(
IF('Cadastro de Cargos'!C55="","",'Cadastro de Cargos'!C55)),"",IF('Cadastro de Cargos'!C55="","",'Cadastro de Cargos'!C55))</f>
        <v/>
      </c>
      <c r="V48" s="5"/>
      <c r="W48" s="5"/>
      <c r="X48" s="5"/>
      <c r="Y48" s="5"/>
      <c r="Z48" s="5"/>
      <c r="AA48" s="5"/>
      <c r="AB48" s="26" t="str">
        <f t="shared" si="0"/>
        <v/>
      </c>
      <c r="AC48" s="26" t="str">
        <f t="shared" si="1"/>
        <v/>
      </c>
      <c r="AD48" s="77" t="str">
        <f t="shared" si="2"/>
        <v/>
      </c>
    </row>
    <row r="49" spans="1:30" ht="22.5" customHeight="1">
      <c r="A49" s="29"/>
      <c r="B49" s="5"/>
      <c r="C49" s="78"/>
      <c r="D49" s="55"/>
      <c r="E49" s="69" t="str">
        <f>IF(ISERROR(
IF(C49="","",IFERROR(VLOOKUP(C49,'Cadastro de Funcionários'!$C$6:$G$205,5,0),""))),"",IF(C49="","",IFERROR(VLOOKUP(C49,'Cadastro de Funcionários'!$C$6:$G$205,5,0),"")))</f>
        <v/>
      </c>
      <c r="F49" s="78"/>
      <c r="G49" s="64"/>
      <c r="H49" s="64"/>
      <c r="I49" s="79"/>
      <c r="J49" s="5"/>
      <c r="K49" s="5"/>
      <c r="L49" s="5"/>
      <c r="M49" s="5"/>
      <c r="N49" s="5"/>
      <c r="O49" s="5"/>
      <c r="P49" s="5"/>
      <c r="Q49" s="5"/>
      <c r="R49" s="5"/>
      <c r="S49" s="5"/>
      <c r="T49" s="5" t="str">
        <f>IF(ISERROR(
IF('Cadastro de Funcionários'!C54="","",'Cadastro de Funcionários'!C54)),"",IF('Cadastro de Funcionários'!C54="","",'Cadastro de Funcionários'!C54))</f>
        <v/>
      </c>
      <c r="U49" s="5" t="str">
        <f>IF(ISERROR(
IF('Cadastro de Cargos'!C56="","",'Cadastro de Cargos'!C56)),"",IF('Cadastro de Cargos'!C56="","",'Cadastro de Cargos'!C56))</f>
        <v/>
      </c>
      <c r="V49" s="5"/>
      <c r="W49" s="5"/>
      <c r="X49" s="5"/>
      <c r="Y49" s="5"/>
      <c r="Z49" s="5"/>
      <c r="AA49" s="5"/>
      <c r="AB49" s="26" t="str">
        <f t="shared" si="0"/>
        <v/>
      </c>
      <c r="AC49" s="26" t="str">
        <f t="shared" si="1"/>
        <v/>
      </c>
      <c r="AD49" s="77" t="str">
        <f t="shared" si="2"/>
        <v/>
      </c>
    </row>
    <row r="50" spans="1:30" ht="22.5" customHeight="1">
      <c r="A50" s="29"/>
      <c r="B50" s="5"/>
      <c r="C50" s="78"/>
      <c r="D50" s="55"/>
      <c r="E50" s="69" t="str">
        <f>IF(ISERROR(
IF(C50="","",IFERROR(VLOOKUP(C50,'Cadastro de Funcionários'!$C$6:$G$205,5,0),""))),"",IF(C50="","",IFERROR(VLOOKUP(C50,'Cadastro de Funcionários'!$C$6:$G$205,5,0),"")))</f>
        <v/>
      </c>
      <c r="F50" s="78"/>
      <c r="G50" s="64"/>
      <c r="H50" s="64"/>
      <c r="I50" s="79"/>
      <c r="J50" s="5"/>
      <c r="K50" s="5"/>
      <c r="L50" s="5"/>
      <c r="M50" s="5"/>
      <c r="N50" s="5"/>
      <c r="O50" s="5"/>
      <c r="P50" s="5"/>
      <c r="Q50" s="5"/>
      <c r="R50" s="5"/>
      <c r="S50" s="5"/>
      <c r="T50" s="5" t="str">
        <f>IF(ISERROR(
IF('Cadastro de Funcionários'!C55="","",'Cadastro de Funcionários'!C55)),"",IF('Cadastro de Funcionários'!C55="","",'Cadastro de Funcionários'!C55))</f>
        <v/>
      </c>
      <c r="U50" s="5" t="str">
        <f>IF(ISERROR(
IF('Cadastro de Cargos'!C57="","",'Cadastro de Cargos'!C57)),"",IF('Cadastro de Cargos'!C57="","",'Cadastro de Cargos'!C57))</f>
        <v/>
      </c>
      <c r="V50" s="5"/>
      <c r="W50" s="5"/>
      <c r="X50" s="5"/>
      <c r="Y50" s="5"/>
      <c r="Z50" s="5"/>
      <c r="AA50" s="5"/>
      <c r="AB50" s="26" t="str">
        <f t="shared" si="0"/>
        <v/>
      </c>
      <c r="AC50" s="26" t="str">
        <f t="shared" si="1"/>
        <v/>
      </c>
      <c r="AD50" s="77" t="str">
        <f t="shared" si="2"/>
        <v/>
      </c>
    </row>
    <row r="51" spans="1:30" ht="22.5" customHeight="1">
      <c r="A51" s="29"/>
      <c r="B51" s="5"/>
      <c r="C51" s="78"/>
      <c r="D51" s="55"/>
      <c r="E51" s="69" t="str">
        <f>IF(ISERROR(
IF(C51="","",IFERROR(VLOOKUP(C51,'Cadastro de Funcionários'!$C$6:$G$205,5,0),""))),"",IF(C51="","",IFERROR(VLOOKUP(C51,'Cadastro de Funcionários'!$C$6:$G$205,5,0),"")))</f>
        <v/>
      </c>
      <c r="F51" s="78"/>
      <c r="G51" s="64"/>
      <c r="H51" s="64"/>
      <c r="I51" s="79"/>
      <c r="J51" s="5"/>
      <c r="K51" s="5"/>
      <c r="L51" s="5"/>
      <c r="M51" s="5"/>
      <c r="N51" s="5"/>
      <c r="O51" s="5"/>
      <c r="P51" s="5"/>
      <c r="Q51" s="5"/>
      <c r="R51" s="5"/>
      <c r="S51" s="5"/>
      <c r="T51" s="5" t="str">
        <f>IF(ISERROR(
IF('Cadastro de Funcionários'!C56="","",'Cadastro de Funcionários'!C56)),"",IF('Cadastro de Funcionários'!C56="","",'Cadastro de Funcionários'!C56))</f>
        <v/>
      </c>
      <c r="U51" s="5" t="str">
        <f>IF(ISERROR(
IF('Cadastro de Cargos'!C58="","",'Cadastro de Cargos'!C58)),"",IF('Cadastro de Cargos'!C58="","",'Cadastro de Cargos'!C58))</f>
        <v/>
      </c>
      <c r="V51" s="5"/>
      <c r="W51" s="5"/>
      <c r="X51" s="5"/>
      <c r="Y51" s="5"/>
      <c r="Z51" s="5"/>
      <c r="AA51" s="5"/>
      <c r="AB51" s="26" t="str">
        <f t="shared" si="0"/>
        <v/>
      </c>
      <c r="AC51" s="26" t="str">
        <f t="shared" si="1"/>
        <v/>
      </c>
      <c r="AD51" s="77" t="str">
        <f t="shared" si="2"/>
        <v/>
      </c>
    </row>
    <row r="52" spans="1:30" ht="22.5" customHeight="1">
      <c r="A52" s="29"/>
      <c r="B52" s="5"/>
      <c r="C52" s="78"/>
      <c r="D52" s="55"/>
      <c r="E52" s="69" t="str">
        <f>IF(ISERROR(
IF(C52="","",IFERROR(VLOOKUP(C52,'Cadastro de Funcionários'!$C$6:$G$205,5,0),""))),"",IF(C52="","",IFERROR(VLOOKUP(C52,'Cadastro de Funcionários'!$C$6:$G$205,5,0),"")))</f>
        <v/>
      </c>
      <c r="F52" s="78"/>
      <c r="G52" s="64"/>
      <c r="H52" s="64"/>
      <c r="I52" s="79"/>
      <c r="J52" s="5"/>
      <c r="K52" s="5"/>
      <c r="L52" s="5"/>
      <c r="M52" s="5"/>
      <c r="N52" s="5"/>
      <c r="O52" s="5"/>
      <c r="P52" s="5"/>
      <c r="Q52" s="5"/>
      <c r="R52" s="5"/>
      <c r="S52" s="5"/>
      <c r="T52" s="5" t="str">
        <f>IF(ISERROR(
IF('Cadastro de Funcionários'!C57="","",'Cadastro de Funcionários'!C57)),"",IF('Cadastro de Funcionários'!C57="","",'Cadastro de Funcionários'!C57))</f>
        <v/>
      </c>
      <c r="U52" s="5" t="str">
        <f>IF(ISERROR(
IF('Cadastro de Cargos'!C59="","",'Cadastro de Cargos'!C59)),"",IF('Cadastro de Cargos'!C59="","",'Cadastro de Cargos'!C59))</f>
        <v/>
      </c>
      <c r="V52" s="5"/>
      <c r="W52" s="5"/>
      <c r="X52" s="5"/>
      <c r="Y52" s="5"/>
      <c r="Z52" s="5"/>
      <c r="AA52" s="5"/>
      <c r="AB52" s="26" t="str">
        <f t="shared" si="0"/>
        <v/>
      </c>
      <c r="AC52" s="26" t="str">
        <f t="shared" si="1"/>
        <v/>
      </c>
      <c r="AD52" s="77" t="str">
        <f t="shared" si="2"/>
        <v/>
      </c>
    </row>
    <row r="53" spans="1:30" ht="22.5" customHeight="1">
      <c r="A53" s="29"/>
      <c r="B53" s="5"/>
      <c r="C53" s="78"/>
      <c r="D53" s="55"/>
      <c r="E53" s="69" t="str">
        <f>IF(ISERROR(
IF(C53="","",IFERROR(VLOOKUP(C53,'Cadastro de Funcionários'!$C$6:$G$205,5,0),""))),"",IF(C53="","",IFERROR(VLOOKUP(C53,'Cadastro de Funcionários'!$C$6:$G$205,5,0),"")))</f>
        <v/>
      </c>
      <c r="F53" s="78"/>
      <c r="G53" s="64"/>
      <c r="H53" s="64"/>
      <c r="I53" s="79"/>
      <c r="J53" s="5"/>
      <c r="K53" s="5"/>
      <c r="L53" s="5"/>
      <c r="M53" s="5"/>
      <c r="N53" s="5"/>
      <c r="O53" s="5"/>
      <c r="P53" s="5"/>
      <c r="Q53" s="5"/>
      <c r="R53" s="5"/>
      <c r="S53" s="5"/>
      <c r="T53" s="5" t="str">
        <f>IF(ISERROR(
IF('Cadastro de Funcionários'!C58="","",'Cadastro de Funcionários'!C58)),"",IF('Cadastro de Funcionários'!C58="","",'Cadastro de Funcionários'!C58))</f>
        <v/>
      </c>
      <c r="U53" s="5" t="str">
        <f>IF(ISERROR(
IF('Cadastro de Cargos'!C60="","",'Cadastro de Cargos'!C60)),"",IF('Cadastro de Cargos'!C60="","",'Cadastro de Cargos'!C60))</f>
        <v/>
      </c>
      <c r="V53" s="5"/>
      <c r="W53" s="5"/>
      <c r="X53" s="5"/>
      <c r="Y53" s="5"/>
      <c r="Z53" s="5"/>
      <c r="AA53" s="5"/>
      <c r="AB53" s="26" t="str">
        <f t="shared" si="0"/>
        <v/>
      </c>
      <c r="AC53" s="26" t="str">
        <f t="shared" si="1"/>
        <v/>
      </c>
      <c r="AD53" s="77" t="str">
        <f t="shared" si="2"/>
        <v/>
      </c>
    </row>
    <row r="54" spans="1:30" ht="22.5" customHeight="1">
      <c r="A54" s="29"/>
      <c r="B54" s="5"/>
      <c r="C54" s="78"/>
      <c r="D54" s="55"/>
      <c r="E54" s="69" t="str">
        <f>IF(ISERROR(
IF(C54="","",IFERROR(VLOOKUP(C54,'Cadastro de Funcionários'!$C$6:$G$205,5,0),""))),"",IF(C54="","",IFERROR(VLOOKUP(C54,'Cadastro de Funcionários'!$C$6:$G$205,5,0),"")))</f>
        <v/>
      </c>
      <c r="F54" s="78"/>
      <c r="G54" s="64"/>
      <c r="H54" s="64"/>
      <c r="I54" s="79"/>
      <c r="J54" s="5"/>
      <c r="K54" s="5"/>
      <c r="L54" s="5"/>
      <c r="M54" s="5"/>
      <c r="N54" s="5"/>
      <c r="O54" s="5"/>
      <c r="P54" s="5"/>
      <c r="Q54" s="5"/>
      <c r="R54" s="5"/>
      <c r="S54" s="5"/>
      <c r="T54" s="5" t="str">
        <f>IF(ISERROR(
IF('Cadastro de Funcionários'!C59="","",'Cadastro de Funcionários'!C59)),"",IF('Cadastro de Funcionários'!C59="","",'Cadastro de Funcionários'!C59))</f>
        <v/>
      </c>
      <c r="U54" s="5" t="str">
        <f>IF(ISERROR(
IF('Cadastro de Cargos'!C61="","",'Cadastro de Cargos'!C61)),"",IF('Cadastro de Cargos'!C61="","",'Cadastro de Cargos'!C61))</f>
        <v/>
      </c>
      <c r="V54" s="5"/>
      <c r="W54" s="5"/>
      <c r="X54" s="5"/>
      <c r="Y54" s="5"/>
      <c r="Z54" s="5"/>
      <c r="AA54" s="5"/>
      <c r="AB54" s="26" t="str">
        <f t="shared" si="0"/>
        <v/>
      </c>
      <c r="AC54" s="26" t="str">
        <f t="shared" si="1"/>
        <v/>
      </c>
      <c r="AD54" s="77" t="str">
        <f t="shared" si="2"/>
        <v/>
      </c>
    </row>
    <row r="55" spans="1:30" ht="22.5" customHeight="1">
      <c r="A55" s="29"/>
      <c r="B55" s="5"/>
      <c r="C55" s="78"/>
      <c r="D55" s="55"/>
      <c r="E55" s="69" t="str">
        <f>IF(ISERROR(
IF(C55="","",IFERROR(VLOOKUP(C55,'Cadastro de Funcionários'!$C$6:$G$205,5,0),""))),"",IF(C55="","",IFERROR(VLOOKUP(C55,'Cadastro de Funcionários'!$C$6:$G$205,5,0),"")))</f>
        <v/>
      </c>
      <c r="F55" s="78"/>
      <c r="G55" s="64"/>
      <c r="H55" s="64"/>
      <c r="I55" s="79"/>
      <c r="J55" s="5"/>
      <c r="K55" s="5"/>
      <c r="L55" s="5"/>
      <c r="M55" s="5"/>
      <c r="N55" s="5"/>
      <c r="O55" s="5"/>
      <c r="P55" s="5"/>
      <c r="Q55" s="5"/>
      <c r="R55" s="5"/>
      <c r="S55" s="5"/>
      <c r="T55" s="5" t="str">
        <f>IF(ISERROR(
IF('Cadastro de Funcionários'!C60="","",'Cadastro de Funcionários'!C60)),"",IF('Cadastro de Funcionários'!C60="","",'Cadastro de Funcionários'!C60))</f>
        <v/>
      </c>
      <c r="U55" s="5" t="str">
        <f>IF(ISERROR(
IF('Cadastro de Cargos'!C62="","",'Cadastro de Cargos'!C62)),"",IF('Cadastro de Cargos'!C62="","",'Cadastro de Cargos'!C62))</f>
        <v/>
      </c>
      <c r="V55" s="5"/>
      <c r="W55" s="5"/>
      <c r="X55" s="5"/>
      <c r="Y55" s="5"/>
      <c r="Z55" s="5"/>
      <c r="AA55" s="5"/>
      <c r="AB55" s="26" t="str">
        <f t="shared" si="0"/>
        <v/>
      </c>
      <c r="AC55" s="26" t="str">
        <f t="shared" si="1"/>
        <v/>
      </c>
      <c r="AD55" s="77" t="str">
        <f t="shared" si="2"/>
        <v/>
      </c>
    </row>
    <row r="56" spans="1:30" ht="22.5" customHeight="1">
      <c r="A56" s="29"/>
      <c r="B56" s="5"/>
      <c r="C56" s="78"/>
      <c r="D56" s="55"/>
      <c r="E56" s="69" t="str">
        <f>IF(ISERROR(
IF(C56="","",IFERROR(VLOOKUP(C56,'Cadastro de Funcionários'!$C$6:$G$205,5,0),""))),"",IF(C56="","",IFERROR(VLOOKUP(C56,'Cadastro de Funcionários'!$C$6:$G$205,5,0),"")))</f>
        <v/>
      </c>
      <c r="F56" s="78"/>
      <c r="G56" s="64"/>
      <c r="H56" s="64"/>
      <c r="I56" s="79"/>
      <c r="J56" s="5"/>
      <c r="K56" s="5"/>
      <c r="L56" s="5"/>
      <c r="M56" s="5"/>
      <c r="N56" s="5"/>
      <c r="O56" s="5"/>
      <c r="P56" s="5"/>
      <c r="Q56" s="5"/>
      <c r="R56" s="5"/>
      <c r="S56" s="5"/>
      <c r="T56" s="5" t="str">
        <f>IF(ISERROR(
IF('Cadastro de Funcionários'!C61="","",'Cadastro de Funcionários'!C61)),"",IF('Cadastro de Funcionários'!C61="","",'Cadastro de Funcionários'!C61))</f>
        <v/>
      </c>
      <c r="U56" s="5" t="str">
        <f>IF(ISERROR(
IF('Cadastro de Cargos'!C63="","",'Cadastro de Cargos'!C63)),"",IF('Cadastro de Cargos'!C63="","",'Cadastro de Cargos'!C63))</f>
        <v/>
      </c>
      <c r="V56" s="5"/>
      <c r="W56" s="5"/>
      <c r="X56" s="5"/>
      <c r="Y56" s="5"/>
      <c r="Z56" s="5"/>
      <c r="AA56" s="5"/>
      <c r="AB56" s="26" t="str">
        <f t="shared" si="0"/>
        <v/>
      </c>
      <c r="AC56" s="26" t="str">
        <f t="shared" si="1"/>
        <v/>
      </c>
      <c r="AD56" s="77" t="str">
        <f t="shared" si="2"/>
        <v/>
      </c>
    </row>
    <row r="57" spans="1:30" ht="22.5" customHeight="1">
      <c r="A57" s="29"/>
      <c r="B57" s="5"/>
      <c r="C57" s="78"/>
      <c r="D57" s="55"/>
      <c r="E57" s="69" t="str">
        <f>IF(ISERROR(
IF(C57="","",IFERROR(VLOOKUP(C57,'Cadastro de Funcionários'!$C$6:$G$205,5,0),""))),"",IF(C57="","",IFERROR(VLOOKUP(C57,'Cadastro de Funcionários'!$C$6:$G$205,5,0),"")))</f>
        <v/>
      </c>
      <c r="F57" s="78"/>
      <c r="G57" s="64"/>
      <c r="H57" s="64"/>
      <c r="I57" s="79"/>
      <c r="J57" s="5"/>
      <c r="K57" s="5"/>
      <c r="L57" s="5"/>
      <c r="M57" s="5"/>
      <c r="N57" s="5"/>
      <c r="O57" s="5"/>
      <c r="P57" s="5"/>
      <c r="Q57" s="5"/>
      <c r="R57" s="5"/>
      <c r="S57" s="5"/>
      <c r="T57" s="5" t="str">
        <f>IF(ISERROR(
IF('Cadastro de Funcionários'!C62="","",'Cadastro de Funcionários'!C62)),"",IF('Cadastro de Funcionários'!C62="","",'Cadastro de Funcionários'!C62))</f>
        <v/>
      </c>
      <c r="U57" s="5" t="str">
        <f>IF(ISERROR(
IF('Cadastro de Cargos'!C64="","",'Cadastro de Cargos'!C64)),"",IF('Cadastro de Cargos'!C64="","",'Cadastro de Cargos'!C64))</f>
        <v/>
      </c>
      <c r="V57" s="5"/>
      <c r="W57" s="5"/>
      <c r="X57" s="5"/>
      <c r="Y57" s="5"/>
      <c r="Z57" s="5"/>
      <c r="AA57" s="5"/>
      <c r="AB57" s="26" t="str">
        <f t="shared" si="0"/>
        <v/>
      </c>
      <c r="AC57" s="26" t="str">
        <f t="shared" si="1"/>
        <v/>
      </c>
      <c r="AD57" s="77" t="str">
        <f t="shared" si="2"/>
        <v/>
      </c>
    </row>
    <row r="58" spans="1:30" ht="22.5" customHeight="1">
      <c r="A58" s="29"/>
      <c r="B58" s="5"/>
      <c r="C58" s="78"/>
      <c r="D58" s="55"/>
      <c r="E58" s="69" t="str">
        <f>IF(ISERROR(
IF(C58="","",IFERROR(VLOOKUP(C58,'Cadastro de Funcionários'!$C$6:$G$205,5,0),""))),"",IF(C58="","",IFERROR(VLOOKUP(C58,'Cadastro de Funcionários'!$C$6:$G$205,5,0),"")))</f>
        <v/>
      </c>
      <c r="F58" s="78"/>
      <c r="G58" s="64"/>
      <c r="H58" s="64"/>
      <c r="I58" s="79"/>
      <c r="J58" s="5"/>
      <c r="K58" s="5"/>
      <c r="L58" s="5"/>
      <c r="M58" s="5"/>
      <c r="N58" s="5"/>
      <c r="O58" s="5"/>
      <c r="P58" s="5"/>
      <c r="Q58" s="5"/>
      <c r="R58" s="5"/>
      <c r="S58" s="5"/>
      <c r="T58" s="5" t="str">
        <f>IF(ISERROR(
IF('Cadastro de Funcionários'!C63="","",'Cadastro de Funcionários'!C63)),"",IF('Cadastro de Funcionários'!C63="","",'Cadastro de Funcionários'!C63))</f>
        <v/>
      </c>
      <c r="U58" s="5" t="str">
        <f>IF(ISERROR(
IF('Cadastro de Cargos'!C65="","",'Cadastro de Cargos'!C65)),"",IF('Cadastro de Cargos'!C65="","",'Cadastro de Cargos'!C65))</f>
        <v/>
      </c>
      <c r="V58" s="5"/>
      <c r="W58" s="5"/>
      <c r="X58" s="5"/>
      <c r="Y58" s="5"/>
      <c r="Z58" s="5"/>
      <c r="AA58" s="5"/>
      <c r="AB58" s="26" t="str">
        <f t="shared" si="0"/>
        <v/>
      </c>
      <c r="AC58" s="26" t="str">
        <f t="shared" si="1"/>
        <v/>
      </c>
      <c r="AD58" s="77" t="str">
        <f t="shared" si="2"/>
        <v/>
      </c>
    </row>
    <row r="59" spans="1:30" ht="22.5" customHeight="1">
      <c r="A59" s="29"/>
      <c r="B59" s="5"/>
      <c r="C59" s="78"/>
      <c r="D59" s="55"/>
      <c r="E59" s="69" t="str">
        <f>IF(ISERROR(
IF(C59="","",IFERROR(VLOOKUP(C59,'Cadastro de Funcionários'!$C$6:$G$205,5,0),""))),"",IF(C59="","",IFERROR(VLOOKUP(C59,'Cadastro de Funcionários'!$C$6:$G$205,5,0),"")))</f>
        <v/>
      </c>
      <c r="F59" s="78"/>
      <c r="G59" s="64"/>
      <c r="H59" s="64"/>
      <c r="I59" s="79"/>
      <c r="J59" s="5"/>
      <c r="K59" s="5"/>
      <c r="L59" s="5"/>
      <c r="M59" s="5"/>
      <c r="N59" s="5"/>
      <c r="O59" s="5"/>
      <c r="P59" s="5"/>
      <c r="Q59" s="5"/>
      <c r="R59" s="5"/>
      <c r="S59" s="5"/>
      <c r="T59" s="5" t="str">
        <f>IF(ISERROR(
IF('Cadastro de Funcionários'!C64="","",'Cadastro de Funcionários'!C64)),"",IF('Cadastro de Funcionários'!C64="","",'Cadastro de Funcionários'!C64))</f>
        <v/>
      </c>
      <c r="U59" s="5" t="str">
        <f>IF(ISERROR(
IF('Cadastro de Cargos'!C66="","",'Cadastro de Cargos'!C66)),"",IF('Cadastro de Cargos'!C66="","",'Cadastro de Cargos'!C66))</f>
        <v/>
      </c>
      <c r="V59" s="5"/>
      <c r="W59" s="5"/>
      <c r="X59" s="5"/>
      <c r="Y59" s="5"/>
      <c r="Z59" s="5"/>
      <c r="AA59" s="5"/>
      <c r="AB59" s="26" t="str">
        <f t="shared" si="0"/>
        <v/>
      </c>
      <c r="AC59" s="26" t="str">
        <f t="shared" si="1"/>
        <v/>
      </c>
      <c r="AD59" s="77" t="str">
        <f t="shared" si="2"/>
        <v/>
      </c>
    </row>
    <row r="60" spans="1:30" ht="22.5" customHeight="1">
      <c r="A60" s="29"/>
      <c r="B60" s="5"/>
      <c r="C60" s="78"/>
      <c r="D60" s="55"/>
      <c r="E60" s="69" t="str">
        <f>IF(ISERROR(
IF(C60="","",IFERROR(VLOOKUP(C60,'Cadastro de Funcionários'!$C$6:$G$205,5,0),""))),"",IF(C60="","",IFERROR(VLOOKUP(C60,'Cadastro de Funcionários'!$C$6:$G$205,5,0),"")))</f>
        <v/>
      </c>
      <c r="F60" s="78"/>
      <c r="G60" s="64"/>
      <c r="H60" s="64"/>
      <c r="I60" s="79"/>
      <c r="J60" s="5"/>
      <c r="K60" s="5"/>
      <c r="L60" s="5"/>
      <c r="M60" s="5"/>
      <c r="N60" s="5"/>
      <c r="O60" s="5"/>
      <c r="P60" s="5"/>
      <c r="Q60" s="5"/>
      <c r="R60" s="5"/>
      <c r="S60" s="5"/>
      <c r="T60" s="5" t="str">
        <f>IF(ISERROR(
IF('Cadastro de Funcionários'!C65="","",'Cadastro de Funcionários'!C65)),"",IF('Cadastro de Funcionários'!C65="","",'Cadastro de Funcionários'!C65))</f>
        <v/>
      </c>
      <c r="U60" s="5" t="str">
        <f>IF(ISERROR(
IF('Cadastro de Cargos'!C67="","",'Cadastro de Cargos'!C67)),"",IF('Cadastro de Cargos'!C67="","",'Cadastro de Cargos'!C67))</f>
        <v/>
      </c>
      <c r="V60" s="5"/>
      <c r="W60" s="5"/>
      <c r="X60" s="5"/>
      <c r="Y60" s="5"/>
      <c r="Z60" s="5"/>
      <c r="AA60" s="5"/>
      <c r="AB60" s="26" t="str">
        <f t="shared" si="0"/>
        <v/>
      </c>
      <c r="AC60" s="26" t="str">
        <f t="shared" si="1"/>
        <v/>
      </c>
      <c r="AD60" s="77" t="str">
        <f t="shared" si="2"/>
        <v/>
      </c>
    </row>
    <row r="61" spans="1:30" ht="22.5" customHeight="1">
      <c r="A61" s="29"/>
      <c r="B61" s="5"/>
      <c r="C61" s="78"/>
      <c r="D61" s="55"/>
      <c r="E61" s="69" t="str">
        <f>IF(ISERROR(
IF(C61="","",IFERROR(VLOOKUP(C61,'Cadastro de Funcionários'!$C$6:$G$205,5,0),""))),"",IF(C61="","",IFERROR(VLOOKUP(C61,'Cadastro de Funcionários'!$C$6:$G$205,5,0),"")))</f>
        <v/>
      </c>
      <c r="F61" s="78"/>
      <c r="G61" s="64"/>
      <c r="H61" s="64"/>
      <c r="I61" s="79"/>
      <c r="J61" s="5"/>
      <c r="K61" s="5"/>
      <c r="L61" s="5"/>
      <c r="M61" s="5"/>
      <c r="N61" s="5"/>
      <c r="O61" s="5"/>
      <c r="P61" s="5"/>
      <c r="Q61" s="5"/>
      <c r="R61" s="5"/>
      <c r="S61" s="5"/>
      <c r="T61" s="5" t="str">
        <f>IF(ISERROR(
IF('Cadastro de Funcionários'!C66="","",'Cadastro de Funcionários'!C66)),"",IF('Cadastro de Funcionários'!C66="","",'Cadastro de Funcionários'!C66))</f>
        <v/>
      </c>
      <c r="U61" s="5" t="str">
        <f>IF(ISERROR(
IF('Cadastro de Cargos'!C68="","",'Cadastro de Cargos'!C68)),"",IF('Cadastro de Cargos'!C68="","",'Cadastro de Cargos'!C68))</f>
        <v/>
      </c>
      <c r="V61" s="5"/>
      <c r="W61" s="5"/>
      <c r="X61" s="5"/>
      <c r="Y61" s="5"/>
      <c r="Z61" s="5"/>
      <c r="AA61" s="5"/>
      <c r="AB61" s="26" t="str">
        <f t="shared" si="0"/>
        <v/>
      </c>
      <c r="AC61" s="26" t="str">
        <f t="shared" si="1"/>
        <v/>
      </c>
      <c r="AD61" s="77" t="str">
        <f t="shared" si="2"/>
        <v/>
      </c>
    </row>
    <row r="62" spans="1:30" ht="22.5" customHeight="1">
      <c r="A62" s="29"/>
      <c r="B62" s="5"/>
      <c r="C62" s="78"/>
      <c r="D62" s="55"/>
      <c r="E62" s="69" t="str">
        <f>IF(ISERROR(
IF(C62="","",IFERROR(VLOOKUP(C62,'Cadastro de Funcionários'!$C$6:$G$205,5,0),""))),"",IF(C62="","",IFERROR(VLOOKUP(C62,'Cadastro de Funcionários'!$C$6:$G$205,5,0),"")))</f>
        <v/>
      </c>
      <c r="F62" s="78"/>
      <c r="G62" s="64"/>
      <c r="H62" s="64"/>
      <c r="I62" s="79"/>
      <c r="J62" s="5"/>
      <c r="K62" s="5"/>
      <c r="L62" s="5"/>
      <c r="M62" s="5"/>
      <c r="N62" s="5"/>
      <c r="O62" s="5"/>
      <c r="P62" s="5"/>
      <c r="Q62" s="5"/>
      <c r="R62" s="5"/>
      <c r="S62" s="5"/>
      <c r="T62" s="5" t="str">
        <f>IF(ISERROR(
IF('Cadastro de Funcionários'!C67="","",'Cadastro de Funcionários'!C67)),"",IF('Cadastro de Funcionários'!C67="","",'Cadastro de Funcionários'!C67))</f>
        <v/>
      </c>
      <c r="U62" s="5" t="str">
        <f>IF(ISERROR(
IF('Cadastro de Cargos'!C69="","",'Cadastro de Cargos'!C69)),"",IF('Cadastro de Cargos'!C69="","",'Cadastro de Cargos'!C69))</f>
        <v/>
      </c>
      <c r="V62" s="5"/>
      <c r="W62" s="5"/>
      <c r="X62" s="5"/>
      <c r="Y62" s="5"/>
      <c r="Z62" s="5"/>
      <c r="AA62" s="5"/>
      <c r="AB62" s="26" t="str">
        <f t="shared" si="0"/>
        <v/>
      </c>
      <c r="AC62" s="26" t="str">
        <f t="shared" si="1"/>
        <v/>
      </c>
      <c r="AD62" s="77" t="str">
        <f t="shared" si="2"/>
        <v/>
      </c>
    </row>
    <row r="63" spans="1:30" ht="22.5" customHeight="1">
      <c r="A63" s="29"/>
      <c r="B63" s="5"/>
      <c r="C63" s="78"/>
      <c r="D63" s="55"/>
      <c r="E63" s="69" t="str">
        <f>IF(ISERROR(
IF(C63="","",IFERROR(VLOOKUP(C63,'Cadastro de Funcionários'!$C$6:$G$205,5,0),""))),"",IF(C63="","",IFERROR(VLOOKUP(C63,'Cadastro de Funcionários'!$C$6:$G$205,5,0),"")))</f>
        <v/>
      </c>
      <c r="F63" s="78"/>
      <c r="G63" s="64"/>
      <c r="H63" s="64"/>
      <c r="I63" s="79"/>
      <c r="J63" s="5"/>
      <c r="K63" s="5"/>
      <c r="L63" s="5"/>
      <c r="M63" s="5"/>
      <c r="N63" s="5"/>
      <c r="O63" s="5"/>
      <c r="P63" s="5"/>
      <c r="Q63" s="5"/>
      <c r="R63" s="5"/>
      <c r="S63" s="5"/>
      <c r="T63" s="5" t="str">
        <f>IF(ISERROR(
IF('Cadastro de Funcionários'!C68="","",'Cadastro de Funcionários'!C68)),"",IF('Cadastro de Funcionários'!C68="","",'Cadastro de Funcionários'!C68))</f>
        <v/>
      </c>
      <c r="U63" s="5" t="str">
        <f>IF(ISERROR(
IF('Cadastro de Cargos'!C70="","",'Cadastro de Cargos'!C70)),"",IF('Cadastro de Cargos'!C70="","",'Cadastro de Cargos'!C70))</f>
        <v/>
      </c>
      <c r="V63" s="5"/>
      <c r="W63" s="5"/>
      <c r="X63" s="5"/>
      <c r="Y63" s="5"/>
      <c r="Z63" s="5"/>
      <c r="AA63" s="5"/>
      <c r="AB63" s="26" t="str">
        <f t="shared" si="0"/>
        <v/>
      </c>
      <c r="AC63" s="26" t="str">
        <f t="shared" si="1"/>
        <v/>
      </c>
      <c r="AD63" s="77" t="str">
        <f t="shared" si="2"/>
        <v/>
      </c>
    </row>
    <row r="64" spans="1:30" ht="22.5" customHeight="1">
      <c r="A64" s="29"/>
      <c r="B64" s="5"/>
      <c r="C64" s="78"/>
      <c r="D64" s="55"/>
      <c r="E64" s="69" t="str">
        <f>IF(ISERROR(
IF(C64="","",IFERROR(VLOOKUP(C64,'Cadastro de Funcionários'!$C$6:$G$205,5,0),""))),"",IF(C64="","",IFERROR(VLOOKUP(C64,'Cadastro de Funcionários'!$C$6:$G$205,5,0),"")))</f>
        <v/>
      </c>
      <c r="F64" s="78"/>
      <c r="G64" s="64"/>
      <c r="H64" s="64"/>
      <c r="I64" s="79"/>
      <c r="J64" s="5"/>
      <c r="K64" s="5"/>
      <c r="L64" s="5"/>
      <c r="M64" s="5"/>
      <c r="N64" s="5"/>
      <c r="O64" s="5"/>
      <c r="P64" s="5"/>
      <c r="Q64" s="5"/>
      <c r="R64" s="5"/>
      <c r="S64" s="5"/>
      <c r="T64" s="5" t="str">
        <f>IF(ISERROR(
IF('Cadastro de Funcionários'!C69="","",'Cadastro de Funcionários'!C69)),"",IF('Cadastro de Funcionários'!C69="","",'Cadastro de Funcionários'!C69))</f>
        <v/>
      </c>
      <c r="U64" s="5" t="str">
        <f>IF(ISERROR(
IF('Cadastro de Cargos'!C71="","",'Cadastro de Cargos'!C71)),"",IF('Cadastro de Cargos'!C71="","",'Cadastro de Cargos'!C71))</f>
        <v/>
      </c>
      <c r="V64" s="5"/>
      <c r="W64" s="5"/>
      <c r="X64" s="5"/>
      <c r="Y64" s="5"/>
      <c r="Z64" s="5"/>
      <c r="AA64" s="5"/>
      <c r="AB64" s="26" t="str">
        <f t="shared" si="0"/>
        <v/>
      </c>
      <c r="AC64" s="26" t="str">
        <f t="shared" si="1"/>
        <v/>
      </c>
      <c r="AD64" s="77" t="str">
        <f t="shared" si="2"/>
        <v/>
      </c>
    </row>
    <row r="65" spans="1:30" ht="22.5" customHeight="1">
      <c r="A65" s="29"/>
      <c r="B65" s="5"/>
      <c r="C65" s="78"/>
      <c r="D65" s="55"/>
      <c r="E65" s="69" t="str">
        <f>IF(ISERROR(
IF(C65="","",IFERROR(VLOOKUP(C65,'Cadastro de Funcionários'!$C$6:$G$205,5,0),""))),"",IF(C65="","",IFERROR(VLOOKUP(C65,'Cadastro de Funcionários'!$C$6:$G$205,5,0),"")))</f>
        <v/>
      </c>
      <c r="F65" s="78"/>
      <c r="G65" s="64"/>
      <c r="H65" s="64"/>
      <c r="I65" s="79"/>
      <c r="J65" s="5"/>
      <c r="K65" s="5"/>
      <c r="L65" s="5"/>
      <c r="M65" s="5"/>
      <c r="N65" s="5"/>
      <c r="O65" s="5"/>
      <c r="P65" s="5"/>
      <c r="Q65" s="5"/>
      <c r="R65" s="5"/>
      <c r="S65" s="5"/>
      <c r="T65" s="5" t="str">
        <f>IF(ISERROR(
IF('Cadastro de Funcionários'!C70="","",'Cadastro de Funcionários'!C70)),"",IF('Cadastro de Funcionários'!C70="","",'Cadastro de Funcionários'!C70))</f>
        <v/>
      </c>
      <c r="U65" s="5" t="str">
        <f>IF(ISERROR(
IF('Cadastro de Cargos'!C72="","",'Cadastro de Cargos'!C72)),"",IF('Cadastro de Cargos'!C72="","",'Cadastro de Cargos'!C72))</f>
        <v/>
      </c>
      <c r="V65" s="5"/>
      <c r="W65" s="5"/>
      <c r="X65" s="5"/>
      <c r="Y65" s="5"/>
      <c r="Z65" s="5"/>
      <c r="AA65" s="5"/>
      <c r="AB65" s="26" t="str">
        <f t="shared" si="0"/>
        <v/>
      </c>
      <c r="AC65" s="26" t="str">
        <f t="shared" si="1"/>
        <v/>
      </c>
      <c r="AD65" s="77" t="str">
        <f t="shared" si="2"/>
        <v/>
      </c>
    </row>
    <row r="66" spans="1:30" ht="22.5" customHeight="1">
      <c r="A66" s="29"/>
      <c r="B66" s="5"/>
      <c r="C66" s="78"/>
      <c r="D66" s="55"/>
      <c r="E66" s="69" t="str">
        <f>IF(ISERROR(
IF(C66="","",IFERROR(VLOOKUP(C66,'Cadastro de Funcionários'!$C$6:$G$205,5,0),""))),"",IF(C66="","",IFERROR(VLOOKUP(C66,'Cadastro de Funcionários'!$C$6:$G$205,5,0),"")))</f>
        <v/>
      </c>
      <c r="F66" s="78"/>
      <c r="G66" s="64"/>
      <c r="H66" s="64"/>
      <c r="I66" s="79"/>
      <c r="J66" s="5"/>
      <c r="K66" s="5"/>
      <c r="L66" s="5"/>
      <c r="M66" s="5"/>
      <c r="N66" s="5"/>
      <c r="O66" s="5"/>
      <c r="P66" s="5"/>
      <c r="Q66" s="5"/>
      <c r="R66" s="5"/>
      <c r="S66" s="5"/>
      <c r="T66" s="5" t="str">
        <f>IF(ISERROR(
IF('Cadastro de Funcionários'!C71="","",'Cadastro de Funcionários'!C71)),"",IF('Cadastro de Funcionários'!C71="","",'Cadastro de Funcionários'!C71))</f>
        <v/>
      </c>
      <c r="U66" s="5" t="str">
        <f>IF(ISERROR(
IF('Cadastro de Cargos'!C73="","",'Cadastro de Cargos'!C73)),"",IF('Cadastro de Cargos'!C73="","",'Cadastro de Cargos'!C73))</f>
        <v/>
      </c>
      <c r="V66" s="5"/>
      <c r="W66" s="5"/>
      <c r="X66" s="5"/>
      <c r="Y66" s="5"/>
      <c r="Z66" s="5"/>
      <c r="AA66" s="5"/>
      <c r="AB66" s="26" t="str">
        <f t="shared" si="0"/>
        <v/>
      </c>
      <c r="AC66" s="26" t="str">
        <f t="shared" si="1"/>
        <v/>
      </c>
      <c r="AD66" s="77" t="str">
        <f t="shared" si="2"/>
        <v/>
      </c>
    </row>
    <row r="67" spans="1:30" ht="22.5" customHeight="1">
      <c r="A67" s="29"/>
      <c r="B67" s="5"/>
      <c r="C67" s="78"/>
      <c r="D67" s="55"/>
      <c r="E67" s="69" t="str">
        <f>IF(ISERROR(
IF(C67="","",IFERROR(VLOOKUP(C67,'Cadastro de Funcionários'!$C$6:$G$205,5,0),""))),"",IF(C67="","",IFERROR(VLOOKUP(C67,'Cadastro de Funcionários'!$C$6:$G$205,5,0),"")))</f>
        <v/>
      </c>
      <c r="F67" s="78"/>
      <c r="G67" s="64"/>
      <c r="H67" s="64"/>
      <c r="I67" s="79"/>
      <c r="J67" s="5"/>
      <c r="K67" s="5"/>
      <c r="L67" s="5"/>
      <c r="M67" s="5"/>
      <c r="N67" s="5"/>
      <c r="O67" s="5"/>
      <c r="P67" s="5"/>
      <c r="Q67" s="5"/>
      <c r="R67" s="5"/>
      <c r="S67" s="5"/>
      <c r="T67" s="5" t="str">
        <f>IF(ISERROR(
IF('Cadastro de Funcionários'!C72="","",'Cadastro de Funcionários'!C72)),"",IF('Cadastro de Funcionários'!C72="","",'Cadastro de Funcionários'!C72))</f>
        <v/>
      </c>
      <c r="U67" s="5" t="str">
        <f>IF(ISERROR(
IF('Cadastro de Cargos'!C74="","",'Cadastro de Cargos'!C74)),"",IF('Cadastro de Cargos'!C74="","",'Cadastro de Cargos'!C74))</f>
        <v/>
      </c>
      <c r="V67" s="5"/>
      <c r="W67" s="5"/>
      <c r="X67" s="5"/>
      <c r="Y67" s="5"/>
      <c r="Z67" s="5"/>
      <c r="AA67" s="5"/>
      <c r="AB67" s="26" t="str">
        <f t="shared" si="0"/>
        <v/>
      </c>
      <c r="AC67" s="26" t="str">
        <f t="shared" si="1"/>
        <v/>
      </c>
      <c r="AD67" s="77" t="str">
        <f t="shared" si="2"/>
        <v/>
      </c>
    </row>
    <row r="68" spans="1:30" ht="22.5" customHeight="1">
      <c r="A68" s="29"/>
      <c r="B68" s="5"/>
      <c r="C68" s="78"/>
      <c r="D68" s="55"/>
      <c r="E68" s="69" t="str">
        <f>IF(ISERROR(
IF(C68="","",IFERROR(VLOOKUP(C68,'Cadastro de Funcionários'!$C$6:$G$205,5,0),""))),"",IF(C68="","",IFERROR(VLOOKUP(C68,'Cadastro de Funcionários'!$C$6:$G$205,5,0),"")))</f>
        <v/>
      </c>
      <c r="F68" s="78"/>
      <c r="G68" s="64"/>
      <c r="H68" s="64"/>
      <c r="I68" s="79"/>
      <c r="J68" s="5"/>
      <c r="K68" s="5"/>
      <c r="L68" s="5"/>
      <c r="M68" s="5"/>
      <c r="N68" s="5"/>
      <c r="O68" s="5"/>
      <c r="P68" s="5"/>
      <c r="Q68" s="5"/>
      <c r="R68" s="5"/>
      <c r="S68" s="5"/>
      <c r="T68" s="5" t="str">
        <f>IF(ISERROR(
IF('Cadastro de Funcionários'!C73="","",'Cadastro de Funcionários'!C73)),"",IF('Cadastro de Funcionários'!C73="","",'Cadastro de Funcionários'!C73))</f>
        <v/>
      </c>
      <c r="U68" s="5" t="str">
        <f>IF(ISERROR(
IF('Cadastro de Cargos'!C75="","",'Cadastro de Cargos'!C75)),"",IF('Cadastro de Cargos'!C75="","",'Cadastro de Cargos'!C75))</f>
        <v/>
      </c>
      <c r="V68" s="5"/>
      <c r="W68" s="5"/>
      <c r="X68" s="5"/>
      <c r="Y68" s="5"/>
      <c r="Z68" s="5"/>
      <c r="AA68" s="5"/>
      <c r="AB68" s="26" t="str">
        <f t="shared" si="0"/>
        <v/>
      </c>
      <c r="AC68" s="26" t="str">
        <f t="shared" si="1"/>
        <v/>
      </c>
      <c r="AD68" s="77" t="str">
        <f t="shared" si="2"/>
        <v/>
      </c>
    </row>
    <row r="69" spans="1:30" ht="22.5" customHeight="1">
      <c r="A69" s="29"/>
      <c r="B69" s="5"/>
      <c r="C69" s="73"/>
      <c r="D69" s="68"/>
      <c r="E69" s="69" t="str">
        <f>IF(ISERROR(
IF(C69="","",IFERROR(VLOOKUP(C69,'Cadastro de Funcionários'!$C$6:$G$205,5,0),""))),"",IF(C69="","",IFERROR(VLOOKUP(C69,'Cadastro de Funcionários'!$C$6:$G$205,5,0),"")))</f>
        <v/>
      </c>
      <c r="F69" s="73"/>
      <c r="G69" s="93"/>
      <c r="H69" s="93"/>
      <c r="I69" s="94"/>
      <c r="J69" s="5"/>
      <c r="K69" s="5"/>
      <c r="L69" s="5"/>
      <c r="M69" s="5"/>
      <c r="N69" s="5"/>
      <c r="O69" s="5"/>
      <c r="P69" s="5"/>
      <c r="Q69" s="5"/>
      <c r="R69" s="5"/>
      <c r="S69" s="5"/>
      <c r="T69" s="5" t="str">
        <f>IF(ISERROR(
IF('Cadastro de Funcionários'!C74="","",'Cadastro de Funcionários'!C74)),"",IF('Cadastro de Funcionários'!C74="","",'Cadastro de Funcionários'!C74))</f>
        <v/>
      </c>
      <c r="U69" s="5" t="str">
        <f>IF(ISERROR(
IF('Cadastro de Cargos'!C76="","",'Cadastro de Cargos'!C76)),"",IF('Cadastro de Cargos'!C76="","",'Cadastro de Cargos'!C76))</f>
        <v/>
      </c>
      <c r="V69" s="5"/>
      <c r="W69" s="5"/>
      <c r="X69" s="5"/>
      <c r="Y69" s="5"/>
      <c r="Z69" s="5"/>
      <c r="AA69" s="5"/>
      <c r="AB69" s="26" t="str">
        <f t="shared" si="0"/>
        <v/>
      </c>
      <c r="AC69" s="26" t="str">
        <f t="shared" si="1"/>
        <v/>
      </c>
      <c r="AD69" s="77" t="str">
        <f t="shared" si="2"/>
        <v/>
      </c>
    </row>
    <row r="70" spans="1:30" ht="22.5" customHeight="1">
      <c r="A70" s="29"/>
      <c r="B70" s="5"/>
      <c r="C70" s="73"/>
      <c r="D70" s="68"/>
      <c r="E70" s="69" t="str">
        <f>IF(ISERROR(
IF(C70="","",IFERROR(VLOOKUP(C70,'Cadastro de Funcionários'!$C$6:$G$205,5,0),""))),"",IF(C70="","",IFERROR(VLOOKUP(C70,'Cadastro de Funcionários'!$C$6:$G$205,5,0),"")))</f>
        <v/>
      </c>
      <c r="F70" s="73"/>
      <c r="G70" s="93"/>
      <c r="H70" s="93"/>
      <c r="I70" s="94"/>
      <c r="J70" s="5"/>
      <c r="K70" s="5"/>
      <c r="L70" s="5"/>
      <c r="M70" s="5"/>
      <c r="N70" s="5"/>
      <c r="O70" s="5"/>
      <c r="P70" s="5"/>
      <c r="Q70" s="5"/>
      <c r="R70" s="5"/>
      <c r="S70" s="5"/>
      <c r="T70" s="5" t="str">
        <f>IF(ISERROR(
IF('Cadastro de Funcionários'!C75="","",'Cadastro de Funcionários'!C75)),"",IF('Cadastro de Funcionários'!C75="","",'Cadastro de Funcionários'!C75))</f>
        <v/>
      </c>
      <c r="U70" s="5" t="str">
        <f>IF(ISERROR(
IF('Cadastro de Cargos'!C77="","",'Cadastro de Cargos'!C77)),"",IF('Cadastro de Cargos'!C77="","",'Cadastro de Cargos'!C77))</f>
        <v/>
      </c>
      <c r="V70" s="5"/>
      <c r="W70" s="5"/>
      <c r="X70" s="5"/>
      <c r="Y70" s="5"/>
      <c r="Z70" s="5"/>
      <c r="AA70" s="5"/>
      <c r="AB70" s="26" t="str">
        <f t="shared" si="0"/>
        <v/>
      </c>
      <c r="AC70" s="26" t="str">
        <f t="shared" si="1"/>
        <v/>
      </c>
      <c r="AD70" s="77" t="str">
        <f t="shared" si="2"/>
        <v/>
      </c>
    </row>
    <row r="71" spans="1:30" ht="22.5" customHeight="1">
      <c r="A71" s="29"/>
      <c r="B71" s="5"/>
      <c r="C71" s="73"/>
      <c r="D71" s="68"/>
      <c r="E71" s="69" t="str">
        <f>IF(ISERROR(
IF(C71="","",IFERROR(VLOOKUP(C71,'Cadastro de Funcionários'!$C$6:$G$205,5,0),""))),"",IF(C71="","",IFERROR(VLOOKUP(C71,'Cadastro de Funcionários'!$C$6:$G$205,5,0),"")))</f>
        <v/>
      </c>
      <c r="F71" s="73"/>
      <c r="G71" s="93"/>
      <c r="H71" s="93"/>
      <c r="I71" s="94"/>
      <c r="J71" s="5"/>
      <c r="K71" s="5"/>
      <c r="L71" s="5"/>
      <c r="M71" s="5"/>
      <c r="N71" s="5"/>
      <c r="O71" s="5"/>
      <c r="P71" s="5"/>
      <c r="Q71" s="5"/>
      <c r="R71" s="5"/>
      <c r="S71" s="5"/>
      <c r="T71" s="5" t="str">
        <f>IF(ISERROR(
IF('Cadastro de Funcionários'!C76="","",'Cadastro de Funcionários'!C76)),"",IF('Cadastro de Funcionários'!C76="","",'Cadastro de Funcionários'!C76))</f>
        <v/>
      </c>
      <c r="U71" s="5" t="str">
        <f>IF(ISERROR(
IF('Cadastro de Cargos'!C78="","",'Cadastro de Cargos'!C78)),"",IF('Cadastro de Cargos'!C78="","",'Cadastro de Cargos'!C78))</f>
        <v/>
      </c>
      <c r="V71" s="5"/>
      <c r="W71" s="5"/>
      <c r="X71" s="5"/>
      <c r="Y71" s="5"/>
      <c r="Z71" s="5"/>
      <c r="AA71" s="5"/>
      <c r="AB71" s="26" t="str">
        <f t="shared" si="0"/>
        <v/>
      </c>
      <c r="AC71" s="26" t="str">
        <f t="shared" si="1"/>
        <v/>
      </c>
      <c r="AD71" s="77" t="str">
        <f t="shared" si="2"/>
        <v/>
      </c>
    </row>
    <row r="72" spans="1:30" ht="22.5" customHeight="1">
      <c r="A72" s="29"/>
      <c r="B72" s="5"/>
      <c r="C72" s="73"/>
      <c r="D72" s="68"/>
      <c r="E72" s="69" t="str">
        <f>IF(ISERROR(
IF(C72="","",IFERROR(VLOOKUP(C72,'Cadastro de Funcionários'!$C$6:$G$205,5,0),""))),"",IF(C72="","",IFERROR(VLOOKUP(C72,'Cadastro de Funcionários'!$C$6:$G$205,5,0),"")))</f>
        <v/>
      </c>
      <c r="F72" s="73"/>
      <c r="G72" s="93"/>
      <c r="H72" s="93"/>
      <c r="I72" s="94"/>
      <c r="J72" s="5"/>
      <c r="K72" s="5"/>
      <c r="L72" s="5"/>
      <c r="M72" s="5"/>
      <c r="N72" s="5"/>
      <c r="O72" s="5"/>
      <c r="P72" s="5"/>
      <c r="Q72" s="5"/>
      <c r="R72" s="5"/>
      <c r="S72" s="5"/>
      <c r="T72" s="5" t="str">
        <f>IF(ISERROR(
IF('Cadastro de Funcionários'!C77="","",'Cadastro de Funcionários'!C77)),"",IF('Cadastro de Funcionários'!C77="","",'Cadastro de Funcionários'!C77))</f>
        <v/>
      </c>
      <c r="U72" s="5" t="str">
        <f>IF(ISERROR(
IF('Cadastro de Cargos'!C79="","",'Cadastro de Cargos'!C79)),"",IF('Cadastro de Cargos'!C79="","",'Cadastro de Cargos'!C79))</f>
        <v/>
      </c>
      <c r="V72" s="5"/>
      <c r="W72" s="5"/>
      <c r="X72" s="5"/>
      <c r="Y72" s="5"/>
      <c r="Z72" s="5"/>
      <c r="AA72" s="5"/>
      <c r="AB72" s="26" t="str">
        <f t="shared" si="0"/>
        <v/>
      </c>
      <c r="AC72" s="26" t="str">
        <f t="shared" si="1"/>
        <v/>
      </c>
      <c r="AD72" s="77" t="str">
        <f t="shared" si="2"/>
        <v/>
      </c>
    </row>
    <row r="73" spans="1:30" ht="22.5" customHeight="1">
      <c r="A73" s="29"/>
      <c r="B73" s="5"/>
      <c r="C73" s="73"/>
      <c r="D73" s="68"/>
      <c r="E73" s="69" t="str">
        <f>IF(ISERROR(
IF(C73="","",IFERROR(VLOOKUP(C73,'Cadastro de Funcionários'!$C$6:$G$205,5,0),""))),"",IF(C73="","",IFERROR(VLOOKUP(C73,'Cadastro de Funcionários'!$C$6:$G$205,5,0),"")))</f>
        <v/>
      </c>
      <c r="F73" s="73"/>
      <c r="G73" s="93"/>
      <c r="H73" s="93"/>
      <c r="I73" s="94"/>
      <c r="J73" s="5"/>
      <c r="K73" s="5"/>
      <c r="L73" s="5"/>
      <c r="M73" s="5"/>
      <c r="N73" s="5"/>
      <c r="O73" s="5"/>
      <c r="P73" s="5"/>
      <c r="Q73" s="5"/>
      <c r="R73" s="5"/>
      <c r="S73" s="5"/>
      <c r="T73" s="5" t="str">
        <f>IF(ISERROR(
IF('Cadastro de Funcionários'!C78="","",'Cadastro de Funcionários'!C78)),"",IF('Cadastro de Funcionários'!C78="","",'Cadastro de Funcionários'!C78))</f>
        <v/>
      </c>
      <c r="U73" s="5" t="str">
        <f>IF(ISERROR(
IF('Cadastro de Cargos'!C80="","",'Cadastro de Cargos'!C80)),"",IF('Cadastro de Cargos'!C80="","",'Cadastro de Cargos'!C80))</f>
        <v/>
      </c>
      <c r="V73" s="5"/>
      <c r="W73" s="5"/>
      <c r="X73" s="5"/>
      <c r="Y73" s="5"/>
      <c r="Z73" s="5"/>
      <c r="AA73" s="5"/>
      <c r="AB73" s="26" t="str">
        <f t="shared" si="0"/>
        <v/>
      </c>
      <c r="AC73" s="26" t="str">
        <f t="shared" si="1"/>
        <v/>
      </c>
      <c r="AD73" s="77" t="str">
        <f t="shared" si="2"/>
        <v/>
      </c>
    </row>
    <row r="74" spans="1:30" ht="22.5" customHeight="1">
      <c r="A74" s="29"/>
      <c r="B74" s="5"/>
      <c r="C74" s="73"/>
      <c r="D74" s="68"/>
      <c r="E74" s="69" t="str">
        <f>IF(ISERROR(
IF(C74="","",IFERROR(VLOOKUP(C74,'Cadastro de Funcionários'!$C$6:$G$205,5,0),""))),"",IF(C74="","",IFERROR(VLOOKUP(C74,'Cadastro de Funcionários'!$C$6:$G$205,5,0),"")))</f>
        <v/>
      </c>
      <c r="F74" s="73"/>
      <c r="G74" s="93"/>
      <c r="H74" s="93"/>
      <c r="I74" s="94"/>
      <c r="J74" s="5"/>
      <c r="K74" s="5"/>
      <c r="L74" s="5"/>
      <c r="M74" s="5"/>
      <c r="N74" s="5"/>
      <c r="O74" s="5"/>
      <c r="P74" s="5"/>
      <c r="Q74" s="5"/>
      <c r="R74" s="5"/>
      <c r="S74" s="5"/>
      <c r="T74" s="5" t="str">
        <f>IF(ISERROR(
IF('Cadastro de Funcionários'!C79="","",'Cadastro de Funcionários'!C79)),"",IF('Cadastro de Funcionários'!C79="","",'Cadastro de Funcionários'!C79))</f>
        <v/>
      </c>
      <c r="U74" s="5" t="str">
        <f>IF(ISERROR(
IF('Cadastro de Cargos'!C81="","",'Cadastro de Cargos'!C81)),"",IF('Cadastro de Cargos'!C81="","",'Cadastro de Cargos'!C81))</f>
        <v/>
      </c>
      <c r="V74" s="5"/>
      <c r="W74" s="5"/>
      <c r="X74" s="5"/>
      <c r="Y74" s="5"/>
      <c r="Z74" s="5"/>
      <c r="AA74" s="5"/>
      <c r="AB74" s="26" t="str">
        <f t="shared" si="0"/>
        <v/>
      </c>
      <c r="AC74" s="26" t="str">
        <f t="shared" si="1"/>
        <v/>
      </c>
      <c r="AD74" s="77" t="str">
        <f t="shared" si="2"/>
        <v/>
      </c>
    </row>
    <row r="75" spans="1:30" ht="22.5" customHeight="1">
      <c r="A75" s="29"/>
      <c r="B75" s="5"/>
      <c r="C75" s="73"/>
      <c r="D75" s="68"/>
      <c r="E75" s="69" t="str">
        <f>IF(ISERROR(
IF(C75="","",IFERROR(VLOOKUP(C75,'Cadastro de Funcionários'!$C$6:$G$205,5,0),""))),"",IF(C75="","",IFERROR(VLOOKUP(C75,'Cadastro de Funcionários'!$C$6:$G$205,5,0),"")))</f>
        <v/>
      </c>
      <c r="F75" s="73"/>
      <c r="G75" s="93"/>
      <c r="H75" s="93"/>
      <c r="I75" s="94"/>
      <c r="J75" s="5"/>
      <c r="K75" s="5"/>
      <c r="L75" s="5"/>
      <c r="M75" s="5"/>
      <c r="N75" s="5"/>
      <c r="O75" s="5"/>
      <c r="P75" s="5"/>
      <c r="Q75" s="5"/>
      <c r="R75" s="5"/>
      <c r="S75" s="5"/>
      <c r="T75" s="5" t="str">
        <f>IF(ISERROR(
IF('Cadastro de Funcionários'!C80="","",'Cadastro de Funcionários'!C80)),"",IF('Cadastro de Funcionários'!C80="","",'Cadastro de Funcionários'!C80))</f>
        <v/>
      </c>
      <c r="U75" s="5" t="str">
        <f>IF(ISERROR(
IF('Cadastro de Cargos'!C82="","",'Cadastro de Cargos'!C82)),"",IF('Cadastro de Cargos'!C82="","",'Cadastro de Cargos'!C82))</f>
        <v/>
      </c>
      <c r="V75" s="5"/>
      <c r="W75" s="5"/>
      <c r="X75" s="5"/>
      <c r="Y75" s="5"/>
      <c r="Z75" s="5"/>
      <c r="AA75" s="5"/>
      <c r="AB75" s="26" t="str">
        <f t="shared" ref="AB75:AB138" si="3">IF(D75="","",MONTH(D75))</f>
        <v/>
      </c>
      <c r="AC75" s="26" t="str">
        <f t="shared" ref="AC75:AC138" si="4">IF(D75="","",YEAR(D75))</f>
        <v/>
      </c>
      <c r="AD75" s="77" t="str">
        <f t="shared" ref="AD75:AD138" si="5">IF(ISERROR(
IF(G75="","",H75-G75)),"",IF(G75="","",H75-G75))</f>
        <v/>
      </c>
    </row>
    <row r="76" spans="1:30" ht="22.5" customHeight="1">
      <c r="A76" s="29"/>
      <c r="B76" s="5"/>
      <c r="C76" s="73"/>
      <c r="D76" s="68"/>
      <c r="E76" s="69" t="str">
        <f>IF(ISERROR(
IF(C76="","",IFERROR(VLOOKUP(C76,'Cadastro de Funcionários'!$C$6:$G$205,5,0),""))),"",IF(C76="","",IFERROR(VLOOKUP(C76,'Cadastro de Funcionários'!$C$6:$G$205,5,0),"")))</f>
        <v/>
      </c>
      <c r="F76" s="73"/>
      <c r="G76" s="93"/>
      <c r="H76" s="93"/>
      <c r="I76" s="94"/>
      <c r="J76" s="5"/>
      <c r="K76" s="5"/>
      <c r="L76" s="5"/>
      <c r="M76" s="5"/>
      <c r="N76" s="5"/>
      <c r="O76" s="5"/>
      <c r="P76" s="5"/>
      <c r="Q76" s="5"/>
      <c r="R76" s="5"/>
      <c r="S76" s="5"/>
      <c r="T76" s="5" t="str">
        <f>IF(ISERROR(
IF('Cadastro de Funcionários'!C81="","",'Cadastro de Funcionários'!C81)),"",IF('Cadastro de Funcionários'!C81="","",'Cadastro de Funcionários'!C81))</f>
        <v/>
      </c>
      <c r="U76" s="5" t="str">
        <f>IF(ISERROR(
IF('Cadastro de Cargos'!C83="","",'Cadastro de Cargos'!C83)),"",IF('Cadastro de Cargos'!C83="","",'Cadastro de Cargos'!C83))</f>
        <v/>
      </c>
      <c r="V76" s="5"/>
      <c r="W76" s="5"/>
      <c r="X76" s="5"/>
      <c r="Y76" s="5"/>
      <c r="Z76" s="5"/>
      <c r="AA76" s="5"/>
      <c r="AB76" s="26" t="str">
        <f t="shared" si="3"/>
        <v/>
      </c>
      <c r="AC76" s="26" t="str">
        <f t="shared" si="4"/>
        <v/>
      </c>
      <c r="AD76" s="77" t="str">
        <f t="shared" si="5"/>
        <v/>
      </c>
    </row>
    <row r="77" spans="1:30" ht="22.5" customHeight="1">
      <c r="A77" s="29"/>
      <c r="B77" s="5"/>
      <c r="C77" s="73"/>
      <c r="D77" s="68"/>
      <c r="E77" s="69" t="str">
        <f>IF(ISERROR(
IF(C77="","",IFERROR(VLOOKUP(C77,'Cadastro de Funcionários'!$C$6:$G$205,5,0),""))),"",IF(C77="","",IFERROR(VLOOKUP(C77,'Cadastro de Funcionários'!$C$6:$G$205,5,0),"")))</f>
        <v/>
      </c>
      <c r="F77" s="73"/>
      <c r="G77" s="93"/>
      <c r="H77" s="93"/>
      <c r="I77" s="94"/>
      <c r="J77" s="5"/>
      <c r="K77" s="5"/>
      <c r="L77" s="5"/>
      <c r="M77" s="5"/>
      <c r="N77" s="5"/>
      <c r="O77" s="5"/>
      <c r="P77" s="5"/>
      <c r="Q77" s="5"/>
      <c r="R77" s="5"/>
      <c r="S77" s="5"/>
      <c r="T77" s="5" t="str">
        <f>IF(ISERROR(
IF('Cadastro de Funcionários'!C82="","",'Cadastro de Funcionários'!C82)),"",IF('Cadastro de Funcionários'!C82="","",'Cadastro de Funcionários'!C82))</f>
        <v/>
      </c>
      <c r="U77" s="5" t="str">
        <f>IF(ISERROR(
IF('Cadastro de Cargos'!C84="","",'Cadastro de Cargos'!C84)),"",IF('Cadastro de Cargos'!C84="","",'Cadastro de Cargos'!C84))</f>
        <v/>
      </c>
      <c r="V77" s="5"/>
      <c r="W77" s="5"/>
      <c r="X77" s="5"/>
      <c r="Y77" s="5"/>
      <c r="Z77" s="5"/>
      <c r="AA77" s="5"/>
      <c r="AB77" s="26" t="str">
        <f t="shared" si="3"/>
        <v/>
      </c>
      <c r="AC77" s="26" t="str">
        <f t="shared" si="4"/>
        <v/>
      </c>
      <c r="AD77" s="77" t="str">
        <f t="shared" si="5"/>
        <v/>
      </c>
    </row>
    <row r="78" spans="1:30" ht="22.5" customHeight="1">
      <c r="A78" s="29"/>
      <c r="B78" s="5"/>
      <c r="C78" s="73"/>
      <c r="D78" s="68"/>
      <c r="E78" s="69" t="str">
        <f>IF(ISERROR(
IF(C78="","",IFERROR(VLOOKUP(C78,'Cadastro de Funcionários'!$C$6:$G$205,5,0),""))),"",IF(C78="","",IFERROR(VLOOKUP(C78,'Cadastro de Funcionários'!$C$6:$G$205,5,0),"")))</f>
        <v/>
      </c>
      <c r="F78" s="73"/>
      <c r="G78" s="93"/>
      <c r="H78" s="93"/>
      <c r="I78" s="94"/>
      <c r="J78" s="5"/>
      <c r="K78" s="5"/>
      <c r="L78" s="5"/>
      <c r="M78" s="5"/>
      <c r="N78" s="5"/>
      <c r="O78" s="5"/>
      <c r="P78" s="5"/>
      <c r="Q78" s="5"/>
      <c r="R78" s="5"/>
      <c r="S78" s="5"/>
      <c r="T78" s="5" t="str">
        <f>IF(ISERROR(
IF('Cadastro de Funcionários'!C83="","",'Cadastro de Funcionários'!C83)),"",IF('Cadastro de Funcionários'!C83="","",'Cadastro de Funcionários'!C83))</f>
        <v/>
      </c>
      <c r="U78" s="5" t="str">
        <f>IF(ISERROR(
IF('Cadastro de Cargos'!C85="","",'Cadastro de Cargos'!C85)),"",IF('Cadastro de Cargos'!C85="","",'Cadastro de Cargos'!C85))</f>
        <v/>
      </c>
      <c r="V78" s="5"/>
      <c r="W78" s="5"/>
      <c r="X78" s="5"/>
      <c r="Y78" s="5"/>
      <c r="Z78" s="5"/>
      <c r="AA78" s="5"/>
      <c r="AB78" s="26" t="str">
        <f t="shared" si="3"/>
        <v/>
      </c>
      <c r="AC78" s="26" t="str">
        <f t="shared" si="4"/>
        <v/>
      </c>
      <c r="AD78" s="77" t="str">
        <f t="shared" si="5"/>
        <v/>
      </c>
    </row>
    <row r="79" spans="1:30" ht="22.5" customHeight="1">
      <c r="A79" s="29"/>
      <c r="B79" s="5"/>
      <c r="C79" s="73"/>
      <c r="D79" s="68"/>
      <c r="E79" s="69" t="str">
        <f>IF(ISERROR(
IF(C79="","",IFERROR(VLOOKUP(C79,'Cadastro de Funcionários'!$C$6:$G$205,5,0),""))),"",IF(C79="","",IFERROR(VLOOKUP(C79,'Cadastro de Funcionários'!$C$6:$G$205,5,0),"")))</f>
        <v/>
      </c>
      <c r="F79" s="73"/>
      <c r="G79" s="93"/>
      <c r="H79" s="93"/>
      <c r="I79" s="94"/>
      <c r="J79" s="5"/>
      <c r="K79" s="5"/>
      <c r="L79" s="5"/>
      <c r="M79" s="5"/>
      <c r="N79" s="5"/>
      <c r="O79" s="5"/>
      <c r="P79" s="5"/>
      <c r="Q79" s="5"/>
      <c r="R79" s="5"/>
      <c r="S79" s="5"/>
      <c r="T79" s="5" t="str">
        <f>IF(ISERROR(
IF('Cadastro de Funcionários'!C84="","",'Cadastro de Funcionários'!C84)),"",IF('Cadastro de Funcionários'!C84="","",'Cadastro de Funcionários'!C84))</f>
        <v/>
      </c>
      <c r="U79" s="5" t="str">
        <f>IF(ISERROR(
IF('Cadastro de Cargos'!C86="","",'Cadastro de Cargos'!C86)),"",IF('Cadastro de Cargos'!C86="","",'Cadastro de Cargos'!C86))</f>
        <v/>
      </c>
      <c r="V79" s="5"/>
      <c r="W79" s="5"/>
      <c r="X79" s="5"/>
      <c r="Y79" s="5"/>
      <c r="Z79" s="5"/>
      <c r="AA79" s="5"/>
      <c r="AB79" s="26" t="str">
        <f t="shared" si="3"/>
        <v/>
      </c>
      <c r="AC79" s="26" t="str">
        <f t="shared" si="4"/>
        <v/>
      </c>
      <c r="AD79" s="77" t="str">
        <f t="shared" si="5"/>
        <v/>
      </c>
    </row>
    <row r="80" spans="1:30" ht="22.5" customHeight="1">
      <c r="A80" s="29"/>
      <c r="B80" s="5"/>
      <c r="C80" s="73"/>
      <c r="D80" s="68"/>
      <c r="E80" s="69" t="str">
        <f>IF(ISERROR(
IF(C80="","",IFERROR(VLOOKUP(C80,'Cadastro de Funcionários'!$C$6:$G$205,5,0),""))),"",IF(C80="","",IFERROR(VLOOKUP(C80,'Cadastro de Funcionários'!$C$6:$G$205,5,0),"")))</f>
        <v/>
      </c>
      <c r="F80" s="73"/>
      <c r="G80" s="93"/>
      <c r="H80" s="93"/>
      <c r="I80" s="94"/>
      <c r="J80" s="5"/>
      <c r="K80" s="5"/>
      <c r="L80" s="5"/>
      <c r="M80" s="5"/>
      <c r="N80" s="5"/>
      <c r="O80" s="5"/>
      <c r="P80" s="5"/>
      <c r="Q80" s="5"/>
      <c r="R80" s="5"/>
      <c r="S80" s="5"/>
      <c r="T80" s="5" t="str">
        <f>IF(ISERROR(
IF('Cadastro de Funcionários'!C85="","",'Cadastro de Funcionários'!C85)),"",IF('Cadastro de Funcionários'!C85="","",'Cadastro de Funcionários'!C85))</f>
        <v/>
      </c>
      <c r="U80" s="5" t="str">
        <f>IF(ISERROR(
IF('Cadastro de Cargos'!C87="","",'Cadastro de Cargos'!C87)),"",IF('Cadastro de Cargos'!C87="","",'Cadastro de Cargos'!C87))</f>
        <v/>
      </c>
      <c r="V80" s="5"/>
      <c r="W80" s="5"/>
      <c r="X80" s="5"/>
      <c r="Y80" s="5"/>
      <c r="Z80" s="5"/>
      <c r="AA80" s="5"/>
      <c r="AB80" s="26" t="str">
        <f t="shared" si="3"/>
        <v/>
      </c>
      <c r="AC80" s="26" t="str">
        <f t="shared" si="4"/>
        <v/>
      </c>
      <c r="AD80" s="77" t="str">
        <f t="shared" si="5"/>
        <v/>
      </c>
    </row>
    <row r="81" spans="1:30" ht="22.5" customHeight="1">
      <c r="A81" s="29"/>
      <c r="B81" s="5"/>
      <c r="C81" s="73"/>
      <c r="D81" s="68"/>
      <c r="E81" s="69" t="str">
        <f>IF(ISERROR(
IF(C81="","",IFERROR(VLOOKUP(C81,'Cadastro de Funcionários'!$C$6:$G$205,5,0),""))),"",IF(C81="","",IFERROR(VLOOKUP(C81,'Cadastro de Funcionários'!$C$6:$G$205,5,0),"")))</f>
        <v/>
      </c>
      <c r="F81" s="73"/>
      <c r="G81" s="93"/>
      <c r="H81" s="93"/>
      <c r="I81" s="94"/>
      <c r="J81" s="5"/>
      <c r="K81" s="5"/>
      <c r="L81" s="5"/>
      <c r="M81" s="5"/>
      <c r="N81" s="5"/>
      <c r="O81" s="5"/>
      <c r="P81" s="5"/>
      <c r="Q81" s="5"/>
      <c r="R81" s="5"/>
      <c r="S81" s="5"/>
      <c r="T81" s="5" t="str">
        <f>IF(ISERROR(
IF('Cadastro de Funcionários'!C86="","",'Cadastro de Funcionários'!C86)),"",IF('Cadastro de Funcionários'!C86="","",'Cadastro de Funcionários'!C86))</f>
        <v/>
      </c>
      <c r="U81" s="5" t="str">
        <f>IF(ISERROR(
IF('Cadastro de Cargos'!C88="","",'Cadastro de Cargos'!C88)),"",IF('Cadastro de Cargos'!C88="","",'Cadastro de Cargos'!C88))</f>
        <v/>
      </c>
      <c r="V81" s="5"/>
      <c r="W81" s="5"/>
      <c r="X81" s="5"/>
      <c r="Y81" s="5"/>
      <c r="Z81" s="5"/>
      <c r="AA81" s="5"/>
      <c r="AB81" s="26" t="str">
        <f t="shared" si="3"/>
        <v/>
      </c>
      <c r="AC81" s="26" t="str">
        <f t="shared" si="4"/>
        <v/>
      </c>
      <c r="AD81" s="77" t="str">
        <f t="shared" si="5"/>
        <v/>
      </c>
    </row>
    <row r="82" spans="1:30" ht="22.5" customHeight="1">
      <c r="A82" s="29"/>
      <c r="B82" s="5"/>
      <c r="C82" s="73"/>
      <c r="D82" s="68"/>
      <c r="E82" s="69" t="str">
        <f>IF(ISERROR(
IF(C82="","",IFERROR(VLOOKUP(C82,'Cadastro de Funcionários'!$C$6:$G$205,5,0),""))),"",IF(C82="","",IFERROR(VLOOKUP(C82,'Cadastro de Funcionários'!$C$6:$G$205,5,0),"")))</f>
        <v/>
      </c>
      <c r="F82" s="73"/>
      <c r="G82" s="93"/>
      <c r="H82" s="93"/>
      <c r="I82" s="94"/>
      <c r="J82" s="5"/>
      <c r="K82" s="5"/>
      <c r="L82" s="5"/>
      <c r="M82" s="5"/>
      <c r="N82" s="5"/>
      <c r="O82" s="5"/>
      <c r="P82" s="5"/>
      <c r="Q82" s="5"/>
      <c r="R82" s="5"/>
      <c r="S82" s="5"/>
      <c r="T82" s="5" t="str">
        <f>IF(ISERROR(
IF('Cadastro de Funcionários'!C87="","",'Cadastro de Funcionários'!C87)),"",IF('Cadastro de Funcionários'!C87="","",'Cadastro de Funcionários'!C87))</f>
        <v/>
      </c>
      <c r="U82" s="5" t="str">
        <f>IF(ISERROR(
IF('Cadastro de Cargos'!C89="","",'Cadastro de Cargos'!C89)),"",IF('Cadastro de Cargos'!C89="","",'Cadastro de Cargos'!C89))</f>
        <v/>
      </c>
      <c r="V82" s="5"/>
      <c r="W82" s="5"/>
      <c r="X82" s="5"/>
      <c r="Y82" s="5"/>
      <c r="Z82" s="5"/>
      <c r="AA82" s="5"/>
      <c r="AB82" s="26" t="str">
        <f t="shared" si="3"/>
        <v/>
      </c>
      <c r="AC82" s="26" t="str">
        <f t="shared" si="4"/>
        <v/>
      </c>
      <c r="AD82" s="77" t="str">
        <f t="shared" si="5"/>
        <v/>
      </c>
    </row>
    <row r="83" spans="1:30" ht="22.5" customHeight="1">
      <c r="A83" s="29"/>
      <c r="B83" s="5"/>
      <c r="C83" s="73"/>
      <c r="D83" s="68"/>
      <c r="E83" s="69" t="str">
        <f>IF(ISERROR(
IF(C83="","",IFERROR(VLOOKUP(C83,'Cadastro de Funcionários'!$C$6:$G$205,5,0),""))),"",IF(C83="","",IFERROR(VLOOKUP(C83,'Cadastro de Funcionários'!$C$6:$G$205,5,0),"")))</f>
        <v/>
      </c>
      <c r="F83" s="73"/>
      <c r="G83" s="93"/>
      <c r="H83" s="93"/>
      <c r="I83" s="94"/>
      <c r="J83" s="5"/>
      <c r="K83" s="5"/>
      <c r="L83" s="5"/>
      <c r="M83" s="5"/>
      <c r="N83" s="5"/>
      <c r="O83" s="5"/>
      <c r="P83" s="5"/>
      <c r="Q83" s="5"/>
      <c r="R83" s="5"/>
      <c r="S83" s="5"/>
      <c r="T83" s="5" t="str">
        <f>IF(ISERROR(
IF('Cadastro de Funcionários'!C88="","",'Cadastro de Funcionários'!C88)),"",IF('Cadastro de Funcionários'!C88="","",'Cadastro de Funcionários'!C88))</f>
        <v/>
      </c>
      <c r="U83" s="5" t="str">
        <f>IF(ISERROR(
IF('Cadastro de Cargos'!C90="","",'Cadastro de Cargos'!C90)),"",IF('Cadastro de Cargos'!C90="","",'Cadastro de Cargos'!C90))</f>
        <v/>
      </c>
      <c r="V83" s="5"/>
      <c r="W83" s="5"/>
      <c r="X83" s="5"/>
      <c r="Y83" s="5"/>
      <c r="Z83" s="5"/>
      <c r="AA83" s="5"/>
      <c r="AB83" s="26" t="str">
        <f t="shared" si="3"/>
        <v/>
      </c>
      <c r="AC83" s="26" t="str">
        <f t="shared" si="4"/>
        <v/>
      </c>
      <c r="AD83" s="77" t="str">
        <f t="shared" si="5"/>
        <v/>
      </c>
    </row>
    <row r="84" spans="1:30" ht="22.5" customHeight="1">
      <c r="A84" s="29"/>
      <c r="B84" s="5"/>
      <c r="C84" s="73"/>
      <c r="D84" s="68"/>
      <c r="E84" s="69" t="str">
        <f>IF(ISERROR(
IF(C84="","",IFERROR(VLOOKUP(C84,'Cadastro de Funcionários'!$C$6:$G$205,5,0),""))),"",IF(C84="","",IFERROR(VLOOKUP(C84,'Cadastro de Funcionários'!$C$6:$G$205,5,0),"")))</f>
        <v/>
      </c>
      <c r="F84" s="73"/>
      <c r="G84" s="93"/>
      <c r="H84" s="93"/>
      <c r="I84" s="94"/>
      <c r="J84" s="5"/>
      <c r="K84" s="5"/>
      <c r="L84" s="5"/>
      <c r="M84" s="5"/>
      <c r="N84" s="5"/>
      <c r="O84" s="5"/>
      <c r="P84" s="5"/>
      <c r="Q84" s="5"/>
      <c r="R84" s="5"/>
      <c r="S84" s="5"/>
      <c r="T84" s="5" t="str">
        <f>IF(ISERROR(
IF('Cadastro de Funcionários'!C89="","",'Cadastro de Funcionários'!C89)),"",IF('Cadastro de Funcionários'!C89="","",'Cadastro de Funcionários'!C89))</f>
        <v/>
      </c>
      <c r="U84" s="5" t="str">
        <f>IF(ISERROR(
IF('Cadastro de Cargos'!C91="","",'Cadastro de Cargos'!C91)),"",IF('Cadastro de Cargos'!C91="","",'Cadastro de Cargos'!C91))</f>
        <v/>
      </c>
      <c r="V84" s="5"/>
      <c r="W84" s="5"/>
      <c r="X84" s="5"/>
      <c r="Y84" s="5"/>
      <c r="Z84" s="5"/>
      <c r="AA84" s="5"/>
      <c r="AB84" s="26" t="str">
        <f t="shared" si="3"/>
        <v/>
      </c>
      <c r="AC84" s="26" t="str">
        <f t="shared" si="4"/>
        <v/>
      </c>
      <c r="AD84" s="77" t="str">
        <f t="shared" si="5"/>
        <v/>
      </c>
    </row>
    <row r="85" spans="1:30" ht="22.5" customHeight="1">
      <c r="A85" s="29"/>
      <c r="B85" s="5"/>
      <c r="C85" s="73"/>
      <c r="D85" s="68"/>
      <c r="E85" s="69" t="str">
        <f>IF(ISERROR(
IF(C85="","",IFERROR(VLOOKUP(C85,'Cadastro de Funcionários'!$C$6:$G$205,5,0),""))),"",IF(C85="","",IFERROR(VLOOKUP(C85,'Cadastro de Funcionários'!$C$6:$G$205,5,0),"")))</f>
        <v/>
      </c>
      <c r="F85" s="73"/>
      <c r="G85" s="93"/>
      <c r="H85" s="93"/>
      <c r="I85" s="94"/>
      <c r="J85" s="5"/>
      <c r="K85" s="5"/>
      <c r="L85" s="5"/>
      <c r="M85" s="5"/>
      <c r="N85" s="5"/>
      <c r="O85" s="5"/>
      <c r="P85" s="5"/>
      <c r="Q85" s="5"/>
      <c r="R85" s="5"/>
      <c r="S85" s="5"/>
      <c r="T85" s="5" t="str">
        <f>IF(ISERROR(
IF('Cadastro de Funcionários'!C90="","",'Cadastro de Funcionários'!C90)),"",IF('Cadastro de Funcionários'!C90="","",'Cadastro de Funcionários'!C90))</f>
        <v/>
      </c>
      <c r="U85" s="5" t="str">
        <f>IF(ISERROR(
IF('Cadastro de Cargos'!C92="","",'Cadastro de Cargos'!C92)),"",IF('Cadastro de Cargos'!C92="","",'Cadastro de Cargos'!C92))</f>
        <v/>
      </c>
      <c r="V85" s="5"/>
      <c r="W85" s="5"/>
      <c r="X85" s="5"/>
      <c r="Y85" s="5"/>
      <c r="Z85" s="5"/>
      <c r="AA85" s="5"/>
      <c r="AB85" s="26" t="str">
        <f t="shared" si="3"/>
        <v/>
      </c>
      <c r="AC85" s="26" t="str">
        <f t="shared" si="4"/>
        <v/>
      </c>
      <c r="AD85" s="77" t="str">
        <f t="shared" si="5"/>
        <v/>
      </c>
    </row>
    <row r="86" spans="1:30" ht="22.5" customHeight="1">
      <c r="A86" s="29"/>
      <c r="B86" s="5"/>
      <c r="C86" s="73"/>
      <c r="D86" s="68"/>
      <c r="E86" s="69" t="str">
        <f>IF(ISERROR(
IF(C86="","",IFERROR(VLOOKUP(C86,'Cadastro de Funcionários'!$C$6:$G$205,5,0),""))),"",IF(C86="","",IFERROR(VLOOKUP(C86,'Cadastro de Funcionários'!$C$6:$G$205,5,0),"")))</f>
        <v/>
      </c>
      <c r="F86" s="73"/>
      <c r="G86" s="93"/>
      <c r="H86" s="93"/>
      <c r="I86" s="94"/>
      <c r="J86" s="5"/>
      <c r="K86" s="5"/>
      <c r="L86" s="5"/>
      <c r="M86" s="5"/>
      <c r="N86" s="5"/>
      <c r="O86" s="5"/>
      <c r="P86" s="5"/>
      <c r="Q86" s="5"/>
      <c r="R86" s="5"/>
      <c r="S86" s="5"/>
      <c r="T86" s="5" t="str">
        <f>IF(ISERROR(
IF('Cadastro de Funcionários'!C91="","",'Cadastro de Funcionários'!C91)),"",IF('Cadastro de Funcionários'!C91="","",'Cadastro de Funcionários'!C91))</f>
        <v/>
      </c>
      <c r="U86" s="5" t="str">
        <f>IF(ISERROR(
IF('Cadastro de Cargos'!C93="","",'Cadastro de Cargos'!C93)),"",IF('Cadastro de Cargos'!C93="","",'Cadastro de Cargos'!C93))</f>
        <v/>
      </c>
      <c r="V86" s="5"/>
      <c r="W86" s="5"/>
      <c r="X86" s="5"/>
      <c r="Y86" s="5"/>
      <c r="Z86" s="5"/>
      <c r="AA86" s="5"/>
      <c r="AB86" s="26" t="str">
        <f t="shared" si="3"/>
        <v/>
      </c>
      <c r="AC86" s="26" t="str">
        <f t="shared" si="4"/>
        <v/>
      </c>
      <c r="AD86" s="77" t="str">
        <f t="shared" si="5"/>
        <v/>
      </c>
    </row>
    <row r="87" spans="1:30" ht="22.5" customHeight="1">
      <c r="A87" s="29"/>
      <c r="B87" s="5"/>
      <c r="C87" s="73"/>
      <c r="D87" s="68"/>
      <c r="E87" s="69" t="str">
        <f>IF(ISERROR(
IF(C87="","",IFERROR(VLOOKUP(C87,'Cadastro de Funcionários'!$C$6:$G$205,5,0),""))),"",IF(C87="","",IFERROR(VLOOKUP(C87,'Cadastro de Funcionários'!$C$6:$G$205,5,0),"")))</f>
        <v/>
      </c>
      <c r="F87" s="73"/>
      <c r="G87" s="93"/>
      <c r="H87" s="93"/>
      <c r="I87" s="94"/>
      <c r="J87" s="5"/>
      <c r="K87" s="5"/>
      <c r="L87" s="5"/>
      <c r="M87" s="5"/>
      <c r="N87" s="5"/>
      <c r="O87" s="5"/>
      <c r="P87" s="5"/>
      <c r="Q87" s="5"/>
      <c r="R87" s="5"/>
      <c r="S87" s="5"/>
      <c r="T87" s="5" t="str">
        <f>IF(ISERROR(
IF('Cadastro de Funcionários'!C92="","",'Cadastro de Funcionários'!C92)),"",IF('Cadastro de Funcionários'!C92="","",'Cadastro de Funcionários'!C92))</f>
        <v/>
      </c>
      <c r="U87" s="5" t="str">
        <f>IF(ISERROR(
IF('Cadastro de Cargos'!C94="","",'Cadastro de Cargos'!C94)),"",IF('Cadastro de Cargos'!C94="","",'Cadastro de Cargos'!C94))</f>
        <v/>
      </c>
      <c r="V87" s="5"/>
      <c r="W87" s="5"/>
      <c r="X87" s="5"/>
      <c r="Y87" s="5"/>
      <c r="Z87" s="5"/>
      <c r="AA87" s="5"/>
      <c r="AB87" s="26" t="str">
        <f t="shared" si="3"/>
        <v/>
      </c>
      <c r="AC87" s="26" t="str">
        <f t="shared" si="4"/>
        <v/>
      </c>
      <c r="AD87" s="77" t="str">
        <f t="shared" si="5"/>
        <v/>
      </c>
    </row>
    <row r="88" spans="1:30" ht="22.5" customHeight="1">
      <c r="A88" s="29"/>
      <c r="B88" s="5"/>
      <c r="C88" s="73"/>
      <c r="D88" s="68"/>
      <c r="E88" s="69" t="str">
        <f>IF(ISERROR(
IF(C88="","",IFERROR(VLOOKUP(C88,'Cadastro de Funcionários'!$C$6:$G$205,5,0),""))),"",IF(C88="","",IFERROR(VLOOKUP(C88,'Cadastro de Funcionários'!$C$6:$G$205,5,0),"")))</f>
        <v/>
      </c>
      <c r="F88" s="73"/>
      <c r="G88" s="93"/>
      <c r="H88" s="93"/>
      <c r="I88" s="94"/>
      <c r="J88" s="5"/>
      <c r="K88" s="5"/>
      <c r="L88" s="5"/>
      <c r="M88" s="5"/>
      <c r="N88" s="5"/>
      <c r="O88" s="5"/>
      <c r="P88" s="5"/>
      <c r="Q88" s="5"/>
      <c r="R88" s="5"/>
      <c r="S88" s="5"/>
      <c r="T88" s="5" t="str">
        <f>IF(ISERROR(
IF('Cadastro de Funcionários'!C93="","",'Cadastro de Funcionários'!C93)),"",IF('Cadastro de Funcionários'!C93="","",'Cadastro de Funcionários'!C93))</f>
        <v/>
      </c>
      <c r="U88" s="5" t="str">
        <f>IF(ISERROR(
IF('Cadastro de Cargos'!C95="","",'Cadastro de Cargos'!C95)),"",IF('Cadastro de Cargos'!C95="","",'Cadastro de Cargos'!C95))</f>
        <v/>
      </c>
      <c r="V88" s="5"/>
      <c r="W88" s="5"/>
      <c r="X88" s="5"/>
      <c r="Y88" s="5"/>
      <c r="Z88" s="5"/>
      <c r="AA88" s="5"/>
      <c r="AB88" s="26" t="str">
        <f t="shared" si="3"/>
        <v/>
      </c>
      <c r="AC88" s="26" t="str">
        <f t="shared" si="4"/>
        <v/>
      </c>
      <c r="AD88" s="77" t="str">
        <f t="shared" si="5"/>
        <v/>
      </c>
    </row>
    <row r="89" spans="1:30" ht="22.5" customHeight="1">
      <c r="A89" s="29"/>
      <c r="B89" s="5"/>
      <c r="C89" s="73"/>
      <c r="D89" s="68"/>
      <c r="E89" s="69" t="str">
        <f>IF(ISERROR(
IF(C89="","",IFERROR(VLOOKUP(C89,'Cadastro de Funcionários'!$C$6:$G$205,5,0),""))),"",IF(C89="","",IFERROR(VLOOKUP(C89,'Cadastro de Funcionários'!$C$6:$G$205,5,0),"")))</f>
        <v/>
      </c>
      <c r="F89" s="73"/>
      <c r="G89" s="93"/>
      <c r="H89" s="93"/>
      <c r="I89" s="94"/>
      <c r="J89" s="5"/>
      <c r="K89" s="5"/>
      <c r="L89" s="5"/>
      <c r="M89" s="5"/>
      <c r="N89" s="5"/>
      <c r="O89" s="5"/>
      <c r="P89" s="5"/>
      <c r="Q89" s="5"/>
      <c r="R89" s="5"/>
      <c r="S89" s="5"/>
      <c r="T89" s="5" t="str">
        <f>IF(ISERROR(
IF('Cadastro de Funcionários'!C94="","",'Cadastro de Funcionários'!C94)),"",IF('Cadastro de Funcionários'!C94="","",'Cadastro de Funcionários'!C94))</f>
        <v/>
      </c>
      <c r="U89" s="5" t="str">
        <f>IF(ISERROR(
IF('Cadastro de Cargos'!C96="","",'Cadastro de Cargos'!C96)),"",IF('Cadastro de Cargos'!C96="","",'Cadastro de Cargos'!C96))</f>
        <v/>
      </c>
      <c r="V89" s="5"/>
      <c r="W89" s="5"/>
      <c r="X89" s="5"/>
      <c r="Y89" s="5"/>
      <c r="Z89" s="5"/>
      <c r="AA89" s="5"/>
      <c r="AB89" s="26" t="str">
        <f t="shared" si="3"/>
        <v/>
      </c>
      <c r="AC89" s="26" t="str">
        <f t="shared" si="4"/>
        <v/>
      </c>
      <c r="AD89" s="77" t="str">
        <f t="shared" si="5"/>
        <v/>
      </c>
    </row>
    <row r="90" spans="1:30" ht="22.5" customHeight="1">
      <c r="A90" s="29"/>
      <c r="B90" s="5"/>
      <c r="C90" s="73"/>
      <c r="D90" s="68"/>
      <c r="E90" s="69" t="str">
        <f>IF(ISERROR(
IF(C90="","",IFERROR(VLOOKUP(C90,'Cadastro de Funcionários'!$C$6:$G$205,5,0),""))),"",IF(C90="","",IFERROR(VLOOKUP(C90,'Cadastro de Funcionários'!$C$6:$G$205,5,0),"")))</f>
        <v/>
      </c>
      <c r="F90" s="73"/>
      <c r="G90" s="93"/>
      <c r="H90" s="93"/>
      <c r="I90" s="94"/>
      <c r="J90" s="5"/>
      <c r="K90" s="5"/>
      <c r="L90" s="5"/>
      <c r="M90" s="5"/>
      <c r="N90" s="5"/>
      <c r="O90" s="5"/>
      <c r="P90" s="5"/>
      <c r="Q90" s="5"/>
      <c r="R90" s="5"/>
      <c r="S90" s="5"/>
      <c r="T90" s="5" t="str">
        <f>IF(ISERROR(
IF('Cadastro de Funcionários'!C95="","",'Cadastro de Funcionários'!C95)),"",IF('Cadastro de Funcionários'!C95="","",'Cadastro de Funcionários'!C95))</f>
        <v/>
      </c>
      <c r="U90" s="5" t="str">
        <f>IF(ISERROR(
IF('Cadastro de Cargos'!C97="","",'Cadastro de Cargos'!C97)),"",IF('Cadastro de Cargos'!C97="","",'Cadastro de Cargos'!C97))</f>
        <v/>
      </c>
      <c r="V90" s="5"/>
      <c r="W90" s="5"/>
      <c r="X90" s="5"/>
      <c r="Y90" s="5"/>
      <c r="Z90" s="5"/>
      <c r="AA90" s="5"/>
      <c r="AB90" s="26" t="str">
        <f t="shared" si="3"/>
        <v/>
      </c>
      <c r="AC90" s="26" t="str">
        <f t="shared" si="4"/>
        <v/>
      </c>
      <c r="AD90" s="77" t="str">
        <f t="shared" si="5"/>
        <v/>
      </c>
    </row>
    <row r="91" spans="1:30" ht="22.5" customHeight="1">
      <c r="A91" s="29"/>
      <c r="B91" s="5"/>
      <c r="C91" s="73"/>
      <c r="D91" s="68"/>
      <c r="E91" s="69" t="str">
        <f>IF(ISERROR(
IF(C91="","",IFERROR(VLOOKUP(C91,'Cadastro de Funcionários'!$C$6:$G$205,5,0),""))),"",IF(C91="","",IFERROR(VLOOKUP(C91,'Cadastro de Funcionários'!$C$6:$G$205,5,0),"")))</f>
        <v/>
      </c>
      <c r="F91" s="73"/>
      <c r="G91" s="93"/>
      <c r="H91" s="93"/>
      <c r="I91" s="94"/>
      <c r="J91" s="5"/>
      <c r="K91" s="5"/>
      <c r="L91" s="5"/>
      <c r="M91" s="5"/>
      <c r="N91" s="5"/>
      <c r="O91" s="5"/>
      <c r="P91" s="5"/>
      <c r="Q91" s="5"/>
      <c r="R91" s="5"/>
      <c r="S91" s="5"/>
      <c r="T91" s="5" t="str">
        <f>IF(ISERROR(
IF('Cadastro de Funcionários'!C96="","",'Cadastro de Funcionários'!C96)),"",IF('Cadastro de Funcionários'!C96="","",'Cadastro de Funcionários'!C96))</f>
        <v/>
      </c>
      <c r="U91" s="5" t="str">
        <f>IF(ISERROR(
IF('Cadastro de Cargos'!C98="","",'Cadastro de Cargos'!C98)),"",IF('Cadastro de Cargos'!C98="","",'Cadastro de Cargos'!C98))</f>
        <v/>
      </c>
      <c r="V91" s="5"/>
      <c r="W91" s="5"/>
      <c r="X91" s="5"/>
      <c r="Y91" s="5"/>
      <c r="Z91" s="5"/>
      <c r="AA91" s="5"/>
      <c r="AB91" s="26" t="str">
        <f t="shared" si="3"/>
        <v/>
      </c>
      <c r="AC91" s="26" t="str">
        <f t="shared" si="4"/>
        <v/>
      </c>
      <c r="AD91" s="77" t="str">
        <f t="shared" si="5"/>
        <v/>
      </c>
    </row>
    <row r="92" spans="1:30" ht="22.5" customHeight="1">
      <c r="A92" s="29"/>
      <c r="B92" s="5"/>
      <c r="C92" s="73"/>
      <c r="D92" s="68"/>
      <c r="E92" s="69" t="str">
        <f>IF(ISERROR(
IF(C92="","",IFERROR(VLOOKUP(C92,'Cadastro de Funcionários'!$C$6:$G$205,5,0),""))),"",IF(C92="","",IFERROR(VLOOKUP(C92,'Cadastro de Funcionários'!$C$6:$G$205,5,0),"")))</f>
        <v/>
      </c>
      <c r="F92" s="73"/>
      <c r="G92" s="93"/>
      <c r="H92" s="93"/>
      <c r="I92" s="94"/>
      <c r="J92" s="5"/>
      <c r="K92" s="5"/>
      <c r="L92" s="5"/>
      <c r="M92" s="5"/>
      <c r="N92" s="5"/>
      <c r="O92" s="5"/>
      <c r="P92" s="5"/>
      <c r="Q92" s="5"/>
      <c r="R92" s="5"/>
      <c r="S92" s="5"/>
      <c r="T92" s="5" t="str">
        <f>IF(ISERROR(
IF('Cadastro de Funcionários'!C97="","",'Cadastro de Funcionários'!C97)),"",IF('Cadastro de Funcionários'!C97="","",'Cadastro de Funcionários'!C97))</f>
        <v/>
      </c>
      <c r="U92" s="5" t="str">
        <f>IF(ISERROR(
IF('Cadastro de Cargos'!C99="","",'Cadastro de Cargos'!C99)),"",IF('Cadastro de Cargos'!C99="","",'Cadastro de Cargos'!C99))</f>
        <v/>
      </c>
      <c r="V92" s="5"/>
      <c r="W92" s="5"/>
      <c r="X92" s="5"/>
      <c r="Y92" s="5"/>
      <c r="Z92" s="5"/>
      <c r="AA92" s="5"/>
      <c r="AB92" s="26" t="str">
        <f t="shared" si="3"/>
        <v/>
      </c>
      <c r="AC92" s="26" t="str">
        <f t="shared" si="4"/>
        <v/>
      </c>
      <c r="AD92" s="77" t="str">
        <f t="shared" si="5"/>
        <v/>
      </c>
    </row>
    <row r="93" spans="1:30" ht="22.5" customHeight="1">
      <c r="A93" s="29"/>
      <c r="B93" s="5"/>
      <c r="C93" s="73"/>
      <c r="D93" s="68"/>
      <c r="E93" s="69" t="str">
        <f>IF(ISERROR(
IF(C93="","",IFERROR(VLOOKUP(C93,'Cadastro de Funcionários'!$C$6:$G$205,5,0),""))),"",IF(C93="","",IFERROR(VLOOKUP(C93,'Cadastro de Funcionários'!$C$6:$G$205,5,0),"")))</f>
        <v/>
      </c>
      <c r="F93" s="73"/>
      <c r="G93" s="93"/>
      <c r="H93" s="93"/>
      <c r="I93" s="94"/>
      <c r="J93" s="5"/>
      <c r="K93" s="5"/>
      <c r="L93" s="5"/>
      <c r="M93" s="5"/>
      <c r="N93" s="5"/>
      <c r="O93" s="5"/>
      <c r="P93" s="5"/>
      <c r="Q93" s="5"/>
      <c r="R93" s="5"/>
      <c r="S93" s="5"/>
      <c r="T93" s="5" t="str">
        <f>IF(ISERROR(
IF('Cadastro de Funcionários'!C98="","",'Cadastro de Funcionários'!C98)),"",IF('Cadastro de Funcionários'!C98="","",'Cadastro de Funcionários'!C98))</f>
        <v/>
      </c>
      <c r="U93" s="5" t="str">
        <f>IF(ISERROR(
IF('Cadastro de Cargos'!C100="","",'Cadastro de Cargos'!C100)),"",IF('Cadastro de Cargos'!C100="","",'Cadastro de Cargos'!C100))</f>
        <v/>
      </c>
      <c r="V93" s="5"/>
      <c r="W93" s="5"/>
      <c r="X93" s="5"/>
      <c r="Y93" s="5"/>
      <c r="Z93" s="5"/>
      <c r="AA93" s="5"/>
      <c r="AB93" s="26" t="str">
        <f t="shared" si="3"/>
        <v/>
      </c>
      <c r="AC93" s="26" t="str">
        <f t="shared" si="4"/>
        <v/>
      </c>
      <c r="AD93" s="77" t="str">
        <f t="shared" si="5"/>
        <v/>
      </c>
    </row>
    <row r="94" spans="1:30" ht="22.5" customHeight="1">
      <c r="A94" s="29"/>
      <c r="B94" s="5"/>
      <c r="C94" s="73"/>
      <c r="D94" s="68"/>
      <c r="E94" s="69" t="str">
        <f>IF(ISERROR(
IF(C94="","",IFERROR(VLOOKUP(C94,'Cadastro de Funcionários'!$C$6:$G$205,5,0),""))),"",IF(C94="","",IFERROR(VLOOKUP(C94,'Cadastro de Funcionários'!$C$6:$G$205,5,0),"")))</f>
        <v/>
      </c>
      <c r="F94" s="73"/>
      <c r="G94" s="93"/>
      <c r="H94" s="93"/>
      <c r="I94" s="94"/>
      <c r="J94" s="5"/>
      <c r="K94" s="5"/>
      <c r="L94" s="5"/>
      <c r="M94" s="5"/>
      <c r="N94" s="5"/>
      <c r="O94" s="5"/>
      <c r="P94" s="5"/>
      <c r="Q94" s="5"/>
      <c r="R94" s="5"/>
      <c r="S94" s="5"/>
      <c r="T94" s="5" t="str">
        <f>IF(ISERROR(
IF('Cadastro de Funcionários'!C99="","",'Cadastro de Funcionários'!C99)),"",IF('Cadastro de Funcionários'!C99="","",'Cadastro de Funcionários'!C99))</f>
        <v/>
      </c>
      <c r="U94" s="5"/>
      <c r="V94" s="5"/>
      <c r="W94" s="5"/>
      <c r="X94" s="5"/>
      <c r="Y94" s="5"/>
      <c r="Z94" s="5"/>
      <c r="AA94" s="5"/>
      <c r="AB94" s="26" t="str">
        <f t="shared" si="3"/>
        <v/>
      </c>
      <c r="AC94" s="26" t="str">
        <f t="shared" si="4"/>
        <v/>
      </c>
      <c r="AD94" s="77" t="str">
        <f t="shared" si="5"/>
        <v/>
      </c>
    </row>
    <row r="95" spans="1:30" ht="22.5" customHeight="1">
      <c r="A95" s="29"/>
      <c r="B95" s="5"/>
      <c r="C95" s="73"/>
      <c r="D95" s="68"/>
      <c r="E95" s="69" t="str">
        <f>IF(ISERROR(
IF(C95="","",IFERROR(VLOOKUP(C95,'Cadastro de Funcionários'!$C$6:$G$205,5,0),""))),"",IF(C95="","",IFERROR(VLOOKUP(C95,'Cadastro de Funcionários'!$C$6:$G$205,5,0),"")))</f>
        <v/>
      </c>
      <c r="F95" s="73"/>
      <c r="G95" s="93"/>
      <c r="H95" s="93"/>
      <c r="I95" s="94"/>
      <c r="J95" s="5"/>
      <c r="K95" s="5"/>
      <c r="L95" s="5"/>
      <c r="M95" s="5"/>
      <c r="N95" s="5"/>
      <c r="O95" s="5"/>
      <c r="P95" s="5"/>
      <c r="Q95" s="5"/>
      <c r="R95" s="5"/>
      <c r="S95" s="5"/>
      <c r="T95" s="5" t="str">
        <f>IF(ISERROR(
IF('Cadastro de Funcionários'!C100="","",'Cadastro de Funcionários'!C100)),"",IF('Cadastro de Funcionários'!C100="","",'Cadastro de Funcionários'!C100))</f>
        <v/>
      </c>
      <c r="U95" s="5"/>
      <c r="V95" s="5"/>
      <c r="W95" s="5"/>
      <c r="X95" s="5"/>
      <c r="Y95" s="5"/>
      <c r="Z95" s="5"/>
      <c r="AA95" s="5"/>
      <c r="AB95" s="26" t="str">
        <f t="shared" si="3"/>
        <v/>
      </c>
      <c r="AC95" s="26" t="str">
        <f t="shared" si="4"/>
        <v/>
      </c>
      <c r="AD95" s="77" t="str">
        <f t="shared" si="5"/>
        <v/>
      </c>
    </row>
    <row r="96" spans="1:30" ht="22.5" customHeight="1">
      <c r="A96" s="29"/>
      <c r="B96" s="5"/>
      <c r="C96" s="73"/>
      <c r="D96" s="68"/>
      <c r="E96" s="69" t="str">
        <f>IF(ISERROR(
IF(C96="","",IFERROR(VLOOKUP(C96,'Cadastro de Funcionários'!$C$6:$G$205,5,0),""))),"",IF(C96="","",IFERROR(VLOOKUP(C96,'Cadastro de Funcionários'!$C$6:$G$205,5,0),"")))</f>
        <v/>
      </c>
      <c r="F96" s="73"/>
      <c r="G96" s="93"/>
      <c r="H96" s="93"/>
      <c r="I96" s="94"/>
      <c r="J96" s="5"/>
      <c r="K96" s="5"/>
      <c r="L96" s="5"/>
      <c r="M96" s="5"/>
      <c r="N96" s="5"/>
      <c r="O96" s="5"/>
      <c r="P96" s="5"/>
      <c r="Q96" s="5"/>
      <c r="R96" s="5"/>
      <c r="S96" s="5"/>
      <c r="T96" s="5" t="str">
        <f>IF(ISERROR(
IF('Cadastro de Funcionários'!C101="","",'Cadastro de Funcionários'!C101)),"",IF('Cadastro de Funcionários'!C101="","",'Cadastro de Funcionários'!C101))</f>
        <v/>
      </c>
      <c r="U96" s="5"/>
      <c r="V96" s="5"/>
      <c r="W96" s="5"/>
      <c r="X96" s="5"/>
      <c r="Y96" s="5"/>
      <c r="Z96" s="5"/>
      <c r="AA96" s="5"/>
      <c r="AB96" s="26" t="str">
        <f t="shared" si="3"/>
        <v/>
      </c>
      <c r="AC96" s="26" t="str">
        <f t="shared" si="4"/>
        <v/>
      </c>
      <c r="AD96" s="77" t="str">
        <f t="shared" si="5"/>
        <v/>
      </c>
    </row>
    <row r="97" spans="1:30" ht="22.5" customHeight="1">
      <c r="A97" s="29"/>
      <c r="B97" s="5"/>
      <c r="C97" s="73"/>
      <c r="D97" s="68"/>
      <c r="E97" s="69" t="str">
        <f>IF(ISERROR(
IF(C97="","",IFERROR(VLOOKUP(C97,'Cadastro de Funcionários'!$C$6:$G$205,5,0),""))),"",IF(C97="","",IFERROR(VLOOKUP(C97,'Cadastro de Funcionários'!$C$6:$G$205,5,0),"")))</f>
        <v/>
      </c>
      <c r="F97" s="73"/>
      <c r="G97" s="93"/>
      <c r="H97" s="93"/>
      <c r="I97" s="94"/>
      <c r="J97" s="5"/>
      <c r="K97" s="5"/>
      <c r="L97" s="5"/>
      <c r="M97" s="5"/>
      <c r="N97" s="5"/>
      <c r="O97" s="5"/>
      <c r="P97" s="5"/>
      <c r="Q97" s="5"/>
      <c r="R97" s="5"/>
      <c r="S97" s="5"/>
      <c r="T97" s="5" t="str">
        <f>IF(ISERROR(
IF('Cadastro de Funcionários'!C102="","",'Cadastro de Funcionários'!C102)),"",IF('Cadastro de Funcionários'!C102="","",'Cadastro de Funcionários'!C102))</f>
        <v/>
      </c>
      <c r="U97" s="5"/>
      <c r="V97" s="5"/>
      <c r="W97" s="5"/>
      <c r="X97" s="5"/>
      <c r="Y97" s="5"/>
      <c r="Z97" s="5"/>
      <c r="AA97" s="5"/>
      <c r="AB97" s="26" t="str">
        <f t="shared" si="3"/>
        <v/>
      </c>
      <c r="AC97" s="26" t="str">
        <f t="shared" si="4"/>
        <v/>
      </c>
      <c r="AD97" s="77" t="str">
        <f t="shared" si="5"/>
        <v/>
      </c>
    </row>
    <row r="98" spans="1:30" ht="22.5" customHeight="1">
      <c r="A98" s="29"/>
      <c r="B98" s="5"/>
      <c r="C98" s="73"/>
      <c r="D98" s="68"/>
      <c r="E98" s="69" t="str">
        <f>IF(ISERROR(
IF(C98="","",IFERROR(VLOOKUP(C98,'Cadastro de Funcionários'!$C$6:$G$205,5,0),""))),"",IF(C98="","",IFERROR(VLOOKUP(C98,'Cadastro de Funcionários'!$C$6:$G$205,5,0),"")))</f>
        <v/>
      </c>
      <c r="F98" s="73"/>
      <c r="G98" s="93"/>
      <c r="H98" s="93"/>
      <c r="I98" s="94"/>
      <c r="J98" s="5"/>
      <c r="K98" s="5"/>
      <c r="L98" s="5"/>
      <c r="M98" s="5"/>
      <c r="N98" s="5"/>
      <c r="O98" s="5"/>
      <c r="P98" s="5"/>
      <c r="Q98" s="5"/>
      <c r="R98" s="5"/>
      <c r="S98" s="5"/>
      <c r="T98" s="5" t="str">
        <f>IF(ISERROR(
IF('Cadastro de Funcionários'!C103="","",'Cadastro de Funcionários'!C103)),"",IF('Cadastro de Funcionários'!C103="","",'Cadastro de Funcionários'!C103))</f>
        <v/>
      </c>
      <c r="U98" s="5"/>
      <c r="V98" s="5"/>
      <c r="W98" s="5"/>
      <c r="X98" s="5"/>
      <c r="Y98" s="5"/>
      <c r="Z98" s="5"/>
      <c r="AA98" s="5"/>
      <c r="AB98" s="26" t="str">
        <f t="shared" si="3"/>
        <v/>
      </c>
      <c r="AC98" s="26" t="str">
        <f t="shared" si="4"/>
        <v/>
      </c>
      <c r="AD98" s="77" t="str">
        <f t="shared" si="5"/>
        <v/>
      </c>
    </row>
    <row r="99" spans="1:30" ht="22.5" customHeight="1">
      <c r="A99" s="29"/>
      <c r="B99" s="5"/>
      <c r="C99" s="73"/>
      <c r="D99" s="68"/>
      <c r="E99" s="69" t="str">
        <f>IF(ISERROR(
IF(C99="","",IFERROR(VLOOKUP(C99,'Cadastro de Funcionários'!$C$6:$G$205,5,0),""))),"",IF(C99="","",IFERROR(VLOOKUP(C99,'Cadastro de Funcionários'!$C$6:$G$205,5,0),"")))</f>
        <v/>
      </c>
      <c r="F99" s="73"/>
      <c r="G99" s="93"/>
      <c r="H99" s="93"/>
      <c r="I99" s="94"/>
      <c r="J99" s="5"/>
      <c r="K99" s="5"/>
      <c r="L99" s="5"/>
      <c r="M99" s="5"/>
      <c r="N99" s="5"/>
      <c r="O99" s="5"/>
      <c r="P99" s="5"/>
      <c r="Q99" s="5"/>
      <c r="R99" s="5"/>
      <c r="S99" s="5"/>
      <c r="T99" s="5" t="str">
        <f>IF(ISERROR(
IF('Cadastro de Funcionários'!C104="","",'Cadastro de Funcionários'!C104)),"",IF('Cadastro de Funcionários'!C104="","",'Cadastro de Funcionários'!C104))</f>
        <v/>
      </c>
      <c r="U99" s="5"/>
      <c r="V99" s="5"/>
      <c r="W99" s="5"/>
      <c r="X99" s="5"/>
      <c r="Y99" s="5"/>
      <c r="Z99" s="5"/>
      <c r="AA99" s="5"/>
      <c r="AB99" s="26" t="str">
        <f t="shared" si="3"/>
        <v/>
      </c>
      <c r="AC99" s="26" t="str">
        <f t="shared" si="4"/>
        <v/>
      </c>
      <c r="AD99" s="77" t="str">
        <f t="shared" si="5"/>
        <v/>
      </c>
    </row>
    <row r="100" spans="1:30" ht="22.5" customHeight="1">
      <c r="A100" s="29"/>
      <c r="B100" s="5"/>
      <c r="C100" s="73"/>
      <c r="D100" s="68"/>
      <c r="E100" s="69" t="str">
        <f>IF(ISERROR(
IF(C100="","",IFERROR(VLOOKUP(C100,'Cadastro de Funcionários'!$C$6:$G$205,5,0),""))),"",IF(C100="","",IFERROR(VLOOKUP(C100,'Cadastro de Funcionários'!$C$6:$G$205,5,0),"")))</f>
        <v/>
      </c>
      <c r="F100" s="73"/>
      <c r="G100" s="93"/>
      <c r="H100" s="93"/>
      <c r="I100" s="94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 t="str">
        <f>IF(ISERROR(
IF('Cadastro de Funcionários'!C105="","",'Cadastro de Funcionários'!C105)),"",IF('Cadastro de Funcionários'!C105="","",'Cadastro de Funcionários'!C105))</f>
        <v/>
      </c>
      <c r="U100" s="5"/>
      <c r="V100" s="5"/>
      <c r="W100" s="5"/>
      <c r="X100" s="5"/>
      <c r="Y100" s="5"/>
      <c r="Z100" s="5"/>
      <c r="AA100" s="5"/>
      <c r="AB100" s="26" t="str">
        <f t="shared" si="3"/>
        <v/>
      </c>
      <c r="AC100" s="26" t="str">
        <f t="shared" si="4"/>
        <v/>
      </c>
      <c r="AD100" s="77" t="str">
        <f t="shared" si="5"/>
        <v/>
      </c>
    </row>
    <row r="101" spans="1:30" ht="22.5" customHeight="1">
      <c r="A101" s="29"/>
      <c r="B101" s="5"/>
      <c r="C101" s="73"/>
      <c r="D101" s="68"/>
      <c r="E101" s="69" t="str">
        <f>IF(ISERROR(
IF(C101="","",IFERROR(VLOOKUP(C101,'Cadastro de Funcionários'!$C$6:$G$205,5,0),""))),"",IF(C101="","",IFERROR(VLOOKUP(C101,'Cadastro de Funcionários'!$C$6:$G$205,5,0),"")))</f>
        <v/>
      </c>
      <c r="F101" s="73"/>
      <c r="G101" s="93"/>
      <c r="H101" s="93"/>
      <c r="I101" s="94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 t="str">
        <f>IF(ISERROR(
IF('Cadastro de Funcionários'!C106="","",'Cadastro de Funcionários'!C106)),"",IF('Cadastro de Funcionários'!C106="","",'Cadastro de Funcionários'!C106))</f>
        <v/>
      </c>
      <c r="U101" s="5"/>
      <c r="V101" s="5"/>
      <c r="W101" s="5"/>
      <c r="X101" s="5"/>
      <c r="Y101" s="5"/>
      <c r="Z101" s="5"/>
      <c r="AA101" s="5"/>
      <c r="AB101" s="26" t="str">
        <f t="shared" si="3"/>
        <v/>
      </c>
      <c r="AC101" s="26" t="str">
        <f t="shared" si="4"/>
        <v/>
      </c>
      <c r="AD101" s="77" t="str">
        <f t="shared" si="5"/>
        <v/>
      </c>
    </row>
    <row r="102" spans="1:30" ht="22.5" customHeight="1">
      <c r="A102" s="29"/>
      <c r="B102" s="5"/>
      <c r="C102" s="73"/>
      <c r="D102" s="68"/>
      <c r="E102" s="69" t="str">
        <f>IF(ISERROR(
IF(C102="","",IFERROR(VLOOKUP(C102,'Cadastro de Funcionários'!$C$6:$G$205,5,0),""))),"",IF(C102="","",IFERROR(VLOOKUP(C102,'Cadastro de Funcionários'!$C$6:$G$205,5,0),"")))</f>
        <v/>
      </c>
      <c r="F102" s="73"/>
      <c r="G102" s="93"/>
      <c r="H102" s="93"/>
      <c r="I102" s="94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 t="str">
        <f>IF(ISERROR(
IF('Cadastro de Funcionários'!C107="","",'Cadastro de Funcionários'!C107)),"",IF('Cadastro de Funcionários'!C107="","",'Cadastro de Funcionários'!C107))</f>
        <v/>
      </c>
      <c r="U102" s="5"/>
      <c r="V102" s="5"/>
      <c r="W102" s="5"/>
      <c r="X102" s="5"/>
      <c r="Y102" s="5"/>
      <c r="Z102" s="5"/>
      <c r="AA102" s="5"/>
      <c r="AB102" s="26" t="str">
        <f t="shared" si="3"/>
        <v/>
      </c>
      <c r="AC102" s="26" t="str">
        <f t="shared" si="4"/>
        <v/>
      </c>
      <c r="AD102" s="77" t="str">
        <f t="shared" si="5"/>
        <v/>
      </c>
    </row>
    <row r="103" spans="1:30" ht="22.5" customHeight="1">
      <c r="A103" s="29"/>
      <c r="B103" s="5"/>
      <c r="C103" s="73"/>
      <c r="D103" s="68"/>
      <c r="E103" s="69" t="str">
        <f>IF(ISERROR(
IF(C103="","",IFERROR(VLOOKUP(C103,'Cadastro de Funcionários'!$C$6:$G$205,5,0),""))),"",IF(C103="","",IFERROR(VLOOKUP(C103,'Cadastro de Funcionários'!$C$6:$G$205,5,0),"")))</f>
        <v/>
      </c>
      <c r="F103" s="73"/>
      <c r="G103" s="93"/>
      <c r="H103" s="93"/>
      <c r="I103" s="94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 t="str">
        <f>IF(ISERROR(
IF('Cadastro de Funcionários'!C108="","",'Cadastro de Funcionários'!C108)),"",IF('Cadastro de Funcionários'!C108="","",'Cadastro de Funcionários'!C108))</f>
        <v/>
      </c>
      <c r="U103" s="5"/>
      <c r="V103" s="5"/>
      <c r="W103" s="5"/>
      <c r="X103" s="5"/>
      <c r="Y103" s="5"/>
      <c r="Z103" s="5"/>
      <c r="AA103" s="5"/>
      <c r="AB103" s="26" t="str">
        <f t="shared" si="3"/>
        <v/>
      </c>
      <c r="AC103" s="26" t="str">
        <f t="shared" si="4"/>
        <v/>
      </c>
      <c r="AD103" s="77" t="str">
        <f t="shared" si="5"/>
        <v/>
      </c>
    </row>
    <row r="104" spans="1:30" ht="22.5" customHeight="1">
      <c r="A104" s="29"/>
      <c r="B104" s="5"/>
      <c r="C104" s="73"/>
      <c r="D104" s="68"/>
      <c r="E104" s="69" t="str">
        <f>IF(ISERROR(
IF(C104="","",IFERROR(VLOOKUP(C104,'Cadastro de Funcionários'!$C$6:$G$205,5,0),""))),"",IF(C104="","",IFERROR(VLOOKUP(C104,'Cadastro de Funcionários'!$C$6:$G$205,5,0),"")))</f>
        <v/>
      </c>
      <c r="F104" s="73"/>
      <c r="G104" s="93"/>
      <c r="H104" s="93"/>
      <c r="I104" s="94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 t="str">
        <f>IF(ISERROR(
IF('Cadastro de Funcionários'!C109="","",'Cadastro de Funcionários'!C109)),"",IF('Cadastro de Funcionários'!C109="","",'Cadastro de Funcionários'!C109))</f>
        <v/>
      </c>
      <c r="U104" s="5"/>
      <c r="V104" s="5"/>
      <c r="W104" s="5"/>
      <c r="X104" s="5"/>
      <c r="Y104" s="5"/>
      <c r="Z104" s="5"/>
      <c r="AA104" s="5"/>
      <c r="AB104" s="26" t="str">
        <f t="shared" si="3"/>
        <v/>
      </c>
      <c r="AC104" s="26" t="str">
        <f t="shared" si="4"/>
        <v/>
      </c>
      <c r="AD104" s="77" t="str">
        <f t="shared" si="5"/>
        <v/>
      </c>
    </row>
    <row r="105" spans="1:30" ht="22.5" customHeight="1">
      <c r="A105" s="29"/>
      <c r="B105" s="5"/>
      <c r="C105" s="73"/>
      <c r="D105" s="68"/>
      <c r="E105" s="69" t="str">
        <f>IF(ISERROR(
IF(C105="","",IFERROR(VLOOKUP(C105,'Cadastro de Funcionários'!$C$6:$G$205,5,0),""))),"",IF(C105="","",IFERROR(VLOOKUP(C105,'Cadastro de Funcionários'!$C$6:$G$205,5,0),"")))</f>
        <v/>
      </c>
      <c r="F105" s="73"/>
      <c r="G105" s="93"/>
      <c r="H105" s="93"/>
      <c r="I105" s="94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 t="str">
        <f>IF(ISERROR(
IF('Cadastro de Funcionários'!C110="","",'Cadastro de Funcionários'!C110)),"",IF('Cadastro de Funcionários'!C110="","",'Cadastro de Funcionários'!C110))</f>
        <v/>
      </c>
      <c r="U105" s="5"/>
      <c r="V105" s="5"/>
      <c r="W105" s="5"/>
      <c r="X105" s="5"/>
      <c r="Y105" s="5"/>
      <c r="Z105" s="5"/>
      <c r="AA105" s="5"/>
      <c r="AB105" s="26" t="str">
        <f t="shared" si="3"/>
        <v/>
      </c>
      <c r="AC105" s="26" t="str">
        <f t="shared" si="4"/>
        <v/>
      </c>
      <c r="AD105" s="77" t="str">
        <f t="shared" si="5"/>
        <v/>
      </c>
    </row>
    <row r="106" spans="1:30" ht="22.5" customHeight="1">
      <c r="A106" s="29"/>
      <c r="B106" s="5"/>
      <c r="C106" s="73"/>
      <c r="D106" s="68"/>
      <c r="E106" s="69" t="str">
        <f>IF(ISERROR(
IF(C106="","",IFERROR(VLOOKUP(C106,'Cadastro de Funcionários'!$C$6:$G$205,5,0),""))),"",IF(C106="","",IFERROR(VLOOKUP(C106,'Cadastro de Funcionários'!$C$6:$G$205,5,0),"")))</f>
        <v/>
      </c>
      <c r="F106" s="73"/>
      <c r="G106" s="93"/>
      <c r="H106" s="93"/>
      <c r="I106" s="94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 t="str">
        <f>IF(ISERROR(
IF('Cadastro de Funcionários'!C111="","",'Cadastro de Funcionários'!C111)),"",IF('Cadastro de Funcionários'!C111="","",'Cadastro de Funcionários'!C111))</f>
        <v/>
      </c>
      <c r="U106" s="5"/>
      <c r="V106" s="5"/>
      <c r="W106" s="5"/>
      <c r="X106" s="5"/>
      <c r="Y106" s="5"/>
      <c r="Z106" s="5"/>
      <c r="AA106" s="5"/>
      <c r="AB106" s="26" t="str">
        <f t="shared" si="3"/>
        <v/>
      </c>
      <c r="AC106" s="26" t="str">
        <f t="shared" si="4"/>
        <v/>
      </c>
      <c r="AD106" s="77" t="str">
        <f t="shared" si="5"/>
        <v/>
      </c>
    </row>
    <row r="107" spans="1:30" ht="22.5" customHeight="1">
      <c r="A107" s="29"/>
      <c r="B107" s="5"/>
      <c r="C107" s="73"/>
      <c r="D107" s="68"/>
      <c r="E107" s="69" t="str">
        <f>IF(ISERROR(
IF(C107="","",IFERROR(VLOOKUP(C107,'Cadastro de Funcionários'!$C$6:$G$205,5,0),""))),"",IF(C107="","",IFERROR(VLOOKUP(C107,'Cadastro de Funcionários'!$C$6:$G$205,5,0),"")))</f>
        <v/>
      </c>
      <c r="F107" s="73"/>
      <c r="G107" s="93"/>
      <c r="H107" s="93"/>
      <c r="I107" s="94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 t="str">
        <f>IF(ISERROR(
IF('Cadastro de Funcionários'!C112="","",'Cadastro de Funcionários'!C112)),"",IF('Cadastro de Funcionários'!C112="","",'Cadastro de Funcionários'!C112))</f>
        <v/>
      </c>
      <c r="U107" s="5"/>
      <c r="V107" s="5"/>
      <c r="W107" s="5"/>
      <c r="X107" s="5"/>
      <c r="Y107" s="5"/>
      <c r="Z107" s="5"/>
      <c r="AA107" s="5"/>
      <c r="AB107" s="26" t="str">
        <f t="shared" si="3"/>
        <v/>
      </c>
      <c r="AC107" s="26" t="str">
        <f t="shared" si="4"/>
        <v/>
      </c>
      <c r="AD107" s="77" t="str">
        <f t="shared" si="5"/>
        <v/>
      </c>
    </row>
    <row r="108" spans="1:30" ht="22.5" customHeight="1">
      <c r="A108" s="29"/>
      <c r="B108" s="5"/>
      <c r="C108" s="73"/>
      <c r="D108" s="68"/>
      <c r="E108" s="69" t="str">
        <f>IF(ISERROR(
IF(C108="","",IFERROR(VLOOKUP(C108,'Cadastro de Funcionários'!$C$6:$G$205,5,0),""))),"",IF(C108="","",IFERROR(VLOOKUP(C108,'Cadastro de Funcionários'!$C$6:$G$205,5,0),"")))</f>
        <v/>
      </c>
      <c r="F108" s="73"/>
      <c r="G108" s="93"/>
      <c r="H108" s="93"/>
      <c r="I108" s="94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 t="str">
        <f>IF(ISERROR(
IF('Cadastro de Funcionários'!C113="","",'Cadastro de Funcionários'!C113)),"",IF('Cadastro de Funcionários'!C113="","",'Cadastro de Funcionários'!C113))</f>
        <v/>
      </c>
      <c r="U108" s="5"/>
      <c r="V108" s="5"/>
      <c r="W108" s="5"/>
      <c r="X108" s="5"/>
      <c r="Y108" s="5"/>
      <c r="Z108" s="5"/>
      <c r="AA108" s="5"/>
      <c r="AB108" s="26" t="str">
        <f t="shared" si="3"/>
        <v/>
      </c>
      <c r="AC108" s="26" t="str">
        <f t="shared" si="4"/>
        <v/>
      </c>
      <c r="AD108" s="77" t="str">
        <f t="shared" si="5"/>
        <v/>
      </c>
    </row>
    <row r="109" spans="1:30" ht="22.5" customHeight="1">
      <c r="A109" s="29"/>
      <c r="B109" s="5"/>
      <c r="C109" s="73"/>
      <c r="D109" s="68"/>
      <c r="E109" s="69" t="str">
        <f>IF(ISERROR(
IF(C109="","",IFERROR(VLOOKUP(C109,'Cadastro de Funcionários'!$C$6:$G$205,5,0),""))),"",IF(C109="","",IFERROR(VLOOKUP(C109,'Cadastro de Funcionários'!$C$6:$G$205,5,0),"")))</f>
        <v/>
      </c>
      <c r="F109" s="73"/>
      <c r="G109" s="93"/>
      <c r="H109" s="93"/>
      <c r="I109" s="94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 t="str">
        <f>IF(ISERROR(
IF('Cadastro de Funcionários'!C114="","",'Cadastro de Funcionários'!C114)),"",IF('Cadastro de Funcionários'!C114="","",'Cadastro de Funcionários'!C114))</f>
        <v/>
      </c>
      <c r="U109" s="5"/>
      <c r="V109" s="5"/>
      <c r="W109" s="5"/>
      <c r="X109" s="5"/>
      <c r="Y109" s="5"/>
      <c r="Z109" s="5"/>
      <c r="AA109" s="5"/>
      <c r="AB109" s="26" t="str">
        <f t="shared" si="3"/>
        <v/>
      </c>
      <c r="AC109" s="26" t="str">
        <f t="shared" si="4"/>
        <v/>
      </c>
      <c r="AD109" s="77" t="str">
        <f t="shared" si="5"/>
        <v/>
      </c>
    </row>
    <row r="110" spans="1:30" ht="22.5" customHeight="1">
      <c r="A110" s="29"/>
      <c r="B110" s="5"/>
      <c r="C110" s="73"/>
      <c r="D110" s="68"/>
      <c r="E110" s="69" t="str">
        <f>IF(ISERROR(
IF(C110="","",IFERROR(VLOOKUP(C110,'Cadastro de Funcionários'!$C$6:$G$205,5,0),""))),"",IF(C110="","",IFERROR(VLOOKUP(C110,'Cadastro de Funcionários'!$C$6:$G$205,5,0),"")))</f>
        <v/>
      </c>
      <c r="F110" s="73"/>
      <c r="G110" s="93"/>
      <c r="H110" s="93"/>
      <c r="I110" s="94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 t="str">
        <f>IF(ISERROR(
IF('Cadastro de Funcionários'!C115="","",'Cadastro de Funcionários'!C115)),"",IF('Cadastro de Funcionários'!C115="","",'Cadastro de Funcionários'!C115))</f>
        <v/>
      </c>
      <c r="U110" s="5"/>
      <c r="V110" s="5"/>
      <c r="W110" s="5"/>
      <c r="X110" s="5"/>
      <c r="Y110" s="5"/>
      <c r="Z110" s="5"/>
      <c r="AA110" s="5"/>
      <c r="AB110" s="26" t="str">
        <f t="shared" si="3"/>
        <v/>
      </c>
      <c r="AC110" s="26" t="str">
        <f t="shared" si="4"/>
        <v/>
      </c>
      <c r="AD110" s="77" t="str">
        <f t="shared" si="5"/>
        <v/>
      </c>
    </row>
    <row r="111" spans="1:30" ht="22.5" customHeight="1">
      <c r="A111" s="29"/>
      <c r="B111" s="5"/>
      <c r="C111" s="73"/>
      <c r="D111" s="68"/>
      <c r="E111" s="69" t="str">
        <f>IF(ISERROR(
IF(C111="","",IFERROR(VLOOKUP(C111,'Cadastro de Funcionários'!$C$6:$G$205,5,0),""))),"",IF(C111="","",IFERROR(VLOOKUP(C111,'Cadastro de Funcionários'!$C$6:$G$205,5,0),"")))</f>
        <v/>
      </c>
      <c r="F111" s="73"/>
      <c r="G111" s="93"/>
      <c r="H111" s="93"/>
      <c r="I111" s="94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 t="str">
        <f>IF(ISERROR(
IF('Cadastro de Funcionários'!C116="","",'Cadastro de Funcionários'!C116)),"",IF('Cadastro de Funcionários'!C116="","",'Cadastro de Funcionários'!C116))</f>
        <v/>
      </c>
      <c r="U111" s="5"/>
      <c r="V111" s="5"/>
      <c r="W111" s="5"/>
      <c r="X111" s="5"/>
      <c r="Y111" s="5"/>
      <c r="Z111" s="5"/>
      <c r="AA111" s="5"/>
      <c r="AB111" s="26" t="str">
        <f t="shared" si="3"/>
        <v/>
      </c>
      <c r="AC111" s="26" t="str">
        <f t="shared" si="4"/>
        <v/>
      </c>
      <c r="AD111" s="77" t="str">
        <f t="shared" si="5"/>
        <v/>
      </c>
    </row>
    <row r="112" spans="1:30" ht="22.5" customHeight="1">
      <c r="A112" s="29"/>
      <c r="B112" s="5"/>
      <c r="C112" s="73"/>
      <c r="D112" s="68"/>
      <c r="E112" s="69" t="str">
        <f>IF(ISERROR(
IF(C112="","",IFERROR(VLOOKUP(C112,'Cadastro de Funcionários'!$C$6:$G$205,5,0),""))),"",IF(C112="","",IFERROR(VLOOKUP(C112,'Cadastro de Funcionários'!$C$6:$G$205,5,0),"")))</f>
        <v/>
      </c>
      <c r="F112" s="73"/>
      <c r="G112" s="93"/>
      <c r="H112" s="93"/>
      <c r="I112" s="94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 t="str">
        <f>IF(ISERROR(
IF('Cadastro de Funcionários'!C117="","",'Cadastro de Funcionários'!C117)),"",IF('Cadastro de Funcionários'!C117="","",'Cadastro de Funcionários'!C117))</f>
        <v/>
      </c>
      <c r="U112" s="5"/>
      <c r="V112" s="5"/>
      <c r="W112" s="5"/>
      <c r="X112" s="5"/>
      <c r="Y112" s="5"/>
      <c r="Z112" s="5"/>
      <c r="AA112" s="5"/>
      <c r="AB112" s="26" t="str">
        <f t="shared" si="3"/>
        <v/>
      </c>
      <c r="AC112" s="26" t="str">
        <f t="shared" si="4"/>
        <v/>
      </c>
      <c r="AD112" s="77" t="str">
        <f t="shared" si="5"/>
        <v/>
      </c>
    </row>
    <row r="113" spans="1:30" ht="22.5" customHeight="1">
      <c r="A113" s="29"/>
      <c r="B113" s="5"/>
      <c r="C113" s="73"/>
      <c r="D113" s="68"/>
      <c r="E113" s="69" t="str">
        <f>IF(ISERROR(
IF(C113="","",IFERROR(VLOOKUP(C113,'Cadastro de Funcionários'!$C$6:$G$205,5,0),""))),"",IF(C113="","",IFERROR(VLOOKUP(C113,'Cadastro de Funcionários'!$C$6:$G$205,5,0),"")))</f>
        <v/>
      </c>
      <c r="F113" s="73"/>
      <c r="G113" s="93"/>
      <c r="H113" s="93"/>
      <c r="I113" s="94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 t="str">
        <f>IF(ISERROR(
IF('Cadastro de Funcionários'!C118="","",'Cadastro de Funcionários'!C118)),"",IF('Cadastro de Funcionários'!C118="","",'Cadastro de Funcionários'!C118))</f>
        <v/>
      </c>
      <c r="U113" s="5"/>
      <c r="V113" s="5"/>
      <c r="W113" s="5"/>
      <c r="X113" s="5"/>
      <c r="Y113" s="5"/>
      <c r="Z113" s="5"/>
      <c r="AA113" s="5"/>
      <c r="AB113" s="26" t="str">
        <f t="shared" si="3"/>
        <v/>
      </c>
      <c r="AC113" s="26" t="str">
        <f t="shared" si="4"/>
        <v/>
      </c>
      <c r="AD113" s="77" t="str">
        <f t="shared" si="5"/>
        <v/>
      </c>
    </row>
    <row r="114" spans="1:30" ht="22.5" customHeight="1">
      <c r="A114" s="29"/>
      <c r="B114" s="5"/>
      <c r="C114" s="73"/>
      <c r="D114" s="68"/>
      <c r="E114" s="69" t="str">
        <f>IF(ISERROR(
IF(C114="","",IFERROR(VLOOKUP(C114,'Cadastro de Funcionários'!$C$6:$G$205,5,0),""))),"",IF(C114="","",IFERROR(VLOOKUP(C114,'Cadastro de Funcionários'!$C$6:$G$205,5,0),"")))</f>
        <v/>
      </c>
      <c r="F114" s="73"/>
      <c r="G114" s="93"/>
      <c r="H114" s="93"/>
      <c r="I114" s="94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 t="str">
        <f>IF(ISERROR(
IF('Cadastro de Funcionários'!C119="","",'Cadastro de Funcionários'!C119)),"",IF('Cadastro de Funcionários'!C119="","",'Cadastro de Funcionários'!C119))</f>
        <v/>
      </c>
      <c r="U114" s="5"/>
      <c r="V114" s="5"/>
      <c r="W114" s="5"/>
      <c r="X114" s="5"/>
      <c r="Y114" s="5"/>
      <c r="Z114" s="5"/>
      <c r="AA114" s="5"/>
      <c r="AB114" s="26" t="str">
        <f t="shared" si="3"/>
        <v/>
      </c>
      <c r="AC114" s="26" t="str">
        <f t="shared" si="4"/>
        <v/>
      </c>
      <c r="AD114" s="77" t="str">
        <f t="shared" si="5"/>
        <v/>
      </c>
    </row>
    <row r="115" spans="1:30" ht="22.5" customHeight="1">
      <c r="A115" s="29"/>
      <c r="B115" s="5"/>
      <c r="C115" s="73"/>
      <c r="D115" s="68"/>
      <c r="E115" s="69" t="str">
        <f>IF(ISERROR(
IF(C115="","",IFERROR(VLOOKUP(C115,'Cadastro de Funcionários'!$C$6:$G$205,5,0),""))),"",IF(C115="","",IFERROR(VLOOKUP(C115,'Cadastro de Funcionários'!$C$6:$G$205,5,0),"")))</f>
        <v/>
      </c>
      <c r="F115" s="73"/>
      <c r="G115" s="93"/>
      <c r="H115" s="93"/>
      <c r="I115" s="94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 t="str">
        <f>IF(ISERROR(
IF('Cadastro de Funcionários'!C120="","",'Cadastro de Funcionários'!C120)),"",IF('Cadastro de Funcionários'!C120="","",'Cadastro de Funcionários'!C120))</f>
        <v/>
      </c>
      <c r="U115" s="5"/>
      <c r="V115" s="5"/>
      <c r="W115" s="5"/>
      <c r="X115" s="5"/>
      <c r="Y115" s="5"/>
      <c r="Z115" s="5"/>
      <c r="AA115" s="5"/>
      <c r="AB115" s="26" t="str">
        <f t="shared" si="3"/>
        <v/>
      </c>
      <c r="AC115" s="26" t="str">
        <f t="shared" si="4"/>
        <v/>
      </c>
      <c r="AD115" s="77" t="str">
        <f t="shared" si="5"/>
        <v/>
      </c>
    </row>
    <row r="116" spans="1:30" ht="22.5" customHeight="1">
      <c r="A116" s="29"/>
      <c r="B116" s="5"/>
      <c r="C116" s="73"/>
      <c r="D116" s="68"/>
      <c r="E116" s="69" t="str">
        <f>IF(ISERROR(
IF(C116="","",IFERROR(VLOOKUP(C116,'Cadastro de Funcionários'!$C$6:$G$205,5,0),""))),"",IF(C116="","",IFERROR(VLOOKUP(C116,'Cadastro de Funcionários'!$C$6:$G$205,5,0),"")))</f>
        <v/>
      </c>
      <c r="F116" s="73"/>
      <c r="G116" s="93"/>
      <c r="H116" s="93"/>
      <c r="I116" s="94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 t="str">
        <f>IF(ISERROR(
IF('Cadastro de Funcionários'!C121="","",'Cadastro de Funcionários'!C121)),"",IF('Cadastro de Funcionários'!C121="","",'Cadastro de Funcionários'!C121))</f>
        <v/>
      </c>
      <c r="U116" s="5"/>
      <c r="V116" s="5"/>
      <c r="W116" s="5"/>
      <c r="X116" s="5"/>
      <c r="Y116" s="5"/>
      <c r="Z116" s="5"/>
      <c r="AA116" s="5"/>
      <c r="AB116" s="26" t="str">
        <f t="shared" si="3"/>
        <v/>
      </c>
      <c r="AC116" s="26" t="str">
        <f t="shared" si="4"/>
        <v/>
      </c>
      <c r="AD116" s="77" t="str">
        <f t="shared" si="5"/>
        <v/>
      </c>
    </row>
    <row r="117" spans="1:30" ht="22.5" customHeight="1">
      <c r="A117" s="29"/>
      <c r="B117" s="5"/>
      <c r="C117" s="73"/>
      <c r="D117" s="68"/>
      <c r="E117" s="69" t="str">
        <f>IF(ISERROR(
IF(C117="","",IFERROR(VLOOKUP(C117,'Cadastro de Funcionários'!$C$6:$G$205,5,0),""))),"",IF(C117="","",IFERROR(VLOOKUP(C117,'Cadastro de Funcionários'!$C$6:$G$205,5,0),"")))</f>
        <v/>
      </c>
      <c r="F117" s="73"/>
      <c r="G117" s="93"/>
      <c r="H117" s="93"/>
      <c r="I117" s="94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 t="str">
        <f>IF(ISERROR(
IF('Cadastro de Funcionários'!C122="","",'Cadastro de Funcionários'!C122)),"",IF('Cadastro de Funcionários'!C122="","",'Cadastro de Funcionários'!C122))</f>
        <v/>
      </c>
      <c r="U117" s="5"/>
      <c r="V117" s="5"/>
      <c r="W117" s="5"/>
      <c r="X117" s="5"/>
      <c r="Y117" s="5"/>
      <c r="Z117" s="5"/>
      <c r="AA117" s="5"/>
      <c r="AB117" s="26" t="str">
        <f t="shared" si="3"/>
        <v/>
      </c>
      <c r="AC117" s="26" t="str">
        <f t="shared" si="4"/>
        <v/>
      </c>
      <c r="AD117" s="77" t="str">
        <f t="shared" si="5"/>
        <v/>
      </c>
    </row>
    <row r="118" spans="1:30" ht="22.5" customHeight="1">
      <c r="A118" s="29"/>
      <c r="B118" s="5"/>
      <c r="C118" s="73"/>
      <c r="D118" s="68"/>
      <c r="E118" s="69" t="str">
        <f>IF(ISERROR(
IF(C118="","",IFERROR(VLOOKUP(C118,'Cadastro de Funcionários'!$C$6:$G$205,5,0),""))),"",IF(C118="","",IFERROR(VLOOKUP(C118,'Cadastro de Funcionários'!$C$6:$G$205,5,0),"")))</f>
        <v/>
      </c>
      <c r="F118" s="73"/>
      <c r="G118" s="93"/>
      <c r="H118" s="93"/>
      <c r="I118" s="94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 t="str">
        <f>IF(ISERROR(
IF('Cadastro de Funcionários'!C123="","",'Cadastro de Funcionários'!C123)),"",IF('Cadastro de Funcionários'!C123="","",'Cadastro de Funcionários'!C123))</f>
        <v/>
      </c>
      <c r="U118" s="5"/>
      <c r="V118" s="5"/>
      <c r="W118" s="5"/>
      <c r="X118" s="5"/>
      <c r="Y118" s="5"/>
      <c r="Z118" s="5"/>
      <c r="AA118" s="5"/>
      <c r="AB118" s="26" t="str">
        <f t="shared" si="3"/>
        <v/>
      </c>
      <c r="AC118" s="26" t="str">
        <f t="shared" si="4"/>
        <v/>
      </c>
      <c r="AD118" s="77" t="str">
        <f t="shared" si="5"/>
        <v/>
      </c>
    </row>
    <row r="119" spans="1:30" ht="22.5" customHeight="1">
      <c r="A119" s="29"/>
      <c r="B119" s="5"/>
      <c r="C119" s="73"/>
      <c r="D119" s="68"/>
      <c r="E119" s="69" t="str">
        <f>IF(ISERROR(
IF(C119="","",IFERROR(VLOOKUP(C119,'Cadastro de Funcionários'!$C$6:$G$205,5,0),""))),"",IF(C119="","",IFERROR(VLOOKUP(C119,'Cadastro de Funcionários'!$C$6:$G$205,5,0),"")))</f>
        <v/>
      </c>
      <c r="F119" s="73"/>
      <c r="G119" s="93"/>
      <c r="H119" s="93"/>
      <c r="I119" s="94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 t="str">
        <f>IF(ISERROR(
IF('Cadastro de Funcionários'!C124="","",'Cadastro de Funcionários'!C124)),"",IF('Cadastro de Funcionários'!C124="","",'Cadastro de Funcionários'!C124))</f>
        <v/>
      </c>
      <c r="U119" s="5"/>
      <c r="V119" s="5"/>
      <c r="W119" s="5"/>
      <c r="X119" s="5"/>
      <c r="Y119" s="5"/>
      <c r="Z119" s="5"/>
      <c r="AA119" s="5"/>
      <c r="AB119" s="26" t="str">
        <f t="shared" si="3"/>
        <v/>
      </c>
      <c r="AC119" s="26" t="str">
        <f t="shared" si="4"/>
        <v/>
      </c>
      <c r="AD119" s="77" t="str">
        <f t="shared" si="5"/>
        <v/>
      </c>
    </row>
    <row r="120" spans="1:30" ht="22.5" customHeight="1">
      <c r="A120" s="29"/>
      <c r="B120" s="5"/>
      <c r="C120" s="73"/>
      <c r="D120" s="68"/>
      <c r="E120" s="69" t="str">
        <f>IF(ISERROR(
IF(C120="","",IFERROR(VLOOKUP(C120,'Cadastro de Funcionários'!$C$6:$G$205,5,0),""))),"",IF(C120="","",IFERROR(VLOOKUP(C120,'Cadastro de Funcionários'!$C$6:$G$205,5,0),"")))</f>
        <v/>
      </c>
      <c r="F120" s="73"/>
      <c r="G120" s="93"/>
      <c r="H120" s="93"/>
      <c r="I120" s="94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 t="str">
        <f>IF(ISERROR(
IF('Cadastro de Funcionários'!C125="","",'Cadastro de Funcionários'!C125)),"",IF('Cadastro de Funcionários'!C125="","",'Cadastro de Funcionários'!C125))</f>
        <v/>
      </c>
      <c r="U120" s="5"/>
      <c r="V120" s="5"/>
      <c r="W120" s="5"/>
      <c r="X120" s="5"/>
      <c r="Y120" s="5"/>
      <c r="Z120" s="5"/>
      <c r="AA120" s="5"/>
      <c r="AB120" s="26" t="str">
        <f t="shared" si="3"/>
        <v/>
      </c>
      <c r="AC120" s="26" t="str">
        <f t="shared" si="4"/>
        <v/>
      </c>
      <c r="AD120" s="77" t="str">
        <f t="shared" si="5"/>
        <v/>
      </c>
    </row>
    <row r="121" spans="1:30" ht="22.5" customHeight="1">
      <c r="A121" s="29"/>
      <c r="B121" s="5"/>
      <c r="C121" s="73"/>
      <c r="D121" s="68"/>
      <c r="E121" s="69" t="str">
        <f>IF(ISERROR(
IF(C121="","",IFERROR(VLOOKUP(C121,'Cadastro de Funcionários'!$C$6:$G$205,5,0),""))),"",IF(C121="","",IFERROR(VLOOKUP(C121,'Cadastro de Funcionários'!$C$6:$G$205,5,0),"")))</f>
        <v/>
      </c>
      <c r="F121" s="73"/>
      <c r="G121" s="93"/>
      <c r="H121" s="93"/>
      <c r="I121" s="94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 t="str">
        <f>IF(ISERROR(
IF('Cadastro de Funcionários'!C126="","",'Cadastro de Funcionários'!C126)),"",IF('Cadastro de Funcionários'!C126="","",'Cadastro de Funcionários'!C126))</f>
        <v/>
      </c>
      <c r="U121" s="5"/>
      <c r="V121" s="5"/>
      <c r="W121" s="5"/>
      <c r="X121" s="5"/>
      <c r="Y121" s="5"/>
      <c r="Z121" s="5"/>
      <c r="AA121" s="5"/>
      <c r="AB121" s="26" t="str">
        <f t="shared" si="3"/>
        <v/>
      </c>
      <c r="AC121" s="26" t="str">
        <f t="shared" si="4"/>
        <v/>
      </c>
      <c r="AD121" s="77" t="str">
        <f t="shared" si="5"/>
        <v/>
      </c>
    </row>
    <row r="122" spans="1:30" ht="22.5" customHeight="1">
      <c r="A122" s="29"/>
      <c r="B122" s="5"/>
      <c r="C122" s="73"/>
      <c r="D122" s="68"/>
      <c r="E122" s="69" t="str">
        <f>IF(ISERROR(
IF(C122="","",IFERROR(VLOOKUP(C122,'Cadastro de Funcionários'!$C$6:$G$205,5,0),""))),"",IF(C122="","",IFERROR(VLOOKUP(C122,'Cadastro de Funcionários'!$C$6:$G$205,5,0),"")))</f>
        <v/>
      </c>
      <c r="F122" s="73"/>
      <c r="G122" s="93"/>
      <c r="H122" s="93"/>
      <c r="I122" s="94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 t="str">
        <f>IF(ISERROR(
IF('Cadastro de Funcionários'!C127="","",'Cadastro de Funcionários'!C127)),"",IF('Cadastro de Funcionários'!C127="","",'Cadastro de Funcionários'!C127))</f>
        <v/>
      </c>
      <c r="U122" s="5"/>
      <c r="V122" s="5"/>
      <c r="W122" s="5"/>
      <c r="X122" s="5"/>
      <c r="Y122" s="5"/>
      <c r="Z122" s="5"/>
      <c r="AA122" s="5"/>
      <c r="AB122" s="26" t="str">
        <f t="shared" si="3"/>
        <v/>
      </c>
      <c r="AC122" s="26" t="str">
        <f t="shared" si="4"/>
        <v/>
      </c>
      <c r="AD122" s="77" t="str">
        <f t="shared" si="5"/>
        <v/>
      </c>
    </row>
    <row r="123" spans="1:30" ht="22.5" customHeight="1">
      <c r="A123" s="29"/>
      <c r="B123" s="5"/>
      <c r="C123" s="73"/>
      <c r="D123" s="68"/>
      <c r="E123" s="69" t="str">
        <f>IF(ISERROR(
IF(C123="","",IFERROR(VLOOKUP(C123,'Cadastro de Funcionários'!$C$6:$G$205,5,0),""))),"",IF(C123="","",IFERROR(VLOOKUP(C123,'Cadastro de Funcionários'!$C$6:$G$205,5,0),"")))</f>
        <v/>
      </c>
      <c r="F123" s="73"/>
      <c r="G123" s="93"/>
      <c r="H123" s="93"/>
      <c r="I123" s="94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 t="str">
        <f>IF(ISERROR(
IF('Cadastro de Funcionários'!C128="","",'Cadastro de Funcionários'!C128)),"",IF('Cadastro de Funcionários'!C128="","",'Cadastro de Funcionários'!C128))</f>
        <v/>
      </c>
      <c r="U123" s="5"/>
      <c r="V123" s="5"/>
      <c r="W123" s="5"/>
      <c r="X123" s="5"/>
      <c r="Y123" s="5"/>
      <c r="Z123" s="5"/>
      <c r="AA123" s="5"/>
      <c r="AB123" s="26" t="str">
        <f t="shared" si="3"/>
        <v/>
      </c>
      <c r="AC123" s="26" t="str">
        <f t="shared" si="4"/>
        <v/>
      </c>
      <c r="AD123" s="77" t="str">
        <f t="shared" si="5"/>
        <v/>
      </c>
    </row>
    <row r="124" spans="1:30" ht="22.5" customHeight="1">
      <c r="A124" s="29"/>
      <c r="B124" s="5"/>
      <c r="C124" s="73"/>
      <c r="D124" s="68"/>
      <c r="E124" s="69" t="str">
        <f>IF(ISERROR(
IF(C124="","",IFERROR(VLOOKUP(C124,'Cadastro de Funcionários'!$C$6:$G$205,5,0),""))),"",IF(C124="","",IFERROR(VLOOKUP(C124,'Cadastro de Funcionários'!$C$6:$G$205,5,0),"")))</f>
        <v/>
      </c>
      <c r="F124" s="73"/>
      <c r="G124" s="93"/>
      <c r="H124" s="93"/>
      <c r="I124" s="94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 t="str">
        <f>IF(ISERROR(
IF('Cadastro de Funcionários'!C129="","",'Cadastro de Funcionários'!C129)),"",IF('Cadastro de Funcionários'!C129="","",'Cadastro de Funcionários'!C129))</f>
        <v/>
      </c>
      <c r="U124" s="5"/>
      <c r="V124" s="5"/>
      <c r="W124" s="5"/>
      <c r="X124" s="5"/>
      <c r="Y124" s="5"/>
      <c r="Z124" s="5"/>
      <c r="AA124" s="5"/>
      <c r="AB124" s="26" t="str">
        <f t="shared" si="3"/>
        <v/>
      </c>
      <c r="AC124" s="26" t="str">
        <f t="shared" si="4"/>
        <v/>
      </c>
      <c r="AD124" s="77" t="str">
        <f t="shared" si="5"/>
        <v/>
      </c>
    </row>
    <row r="125" spans="1:30" ht="22.5" customHeight="1">
      <c r="A125" s="29"/>
      <c r="B125" s="5"/>
      <c r="C125" s="73"/>
      <c r="D125" s="68"/>
      <c r="E125" s="69" t="str">
        <f>IF(ISERROR(
IF(C125="","",IFERROR(VLOOKUP(C125,'Cadastro de Funcionários'!$C$6:$G$205,5,0),""))),"",IF(C125="","",IFERROR(VLOOKUP(C125,'Cadastro de Funcionários'!$C$6:$G$205,5,0),"")))</f>
        <v/>
      </c>
      <c r="F125" s="73"/>
      <c r="G125" s="93"/>
      <c r="H125" s="93"/>
      <c r="I125" s="94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 t="str">
        <f>IF(ISERROR(
IF('Cadastro de Funcionários'!C130="","",'Cadastro de Funcionários'!C130)),"",IF('Cadastro de Funcionários'!C130="","",'Cadastro de Funcionários'!C130))</f>
        <v/>
      </c>
      <c r="U125" s="5"/>
      <c r="V125" s="5"/>
      <c r="W125" s="5"/>
      <c r="X125" s="5"/>
      <c r="Y125" s="5"/>
      <c r="Z125" s="5"/>
      <c r="AA125" s="5"/>
      <c r="AB125" s="26" t="str">
        <f t="shared" si="3"/>
        <v/>
      </c>
      <c r="AC125" s="26" t="str">
        <f t="shared" si="4"/>
        <v/>
      </c>
      <c r="AD125" s="77" t="str">
        <f t="shared" si="5"/>
        <v/>
      </c>
    </row>
    <row r="126" spans="1:30" ht="22.5" customHeight="1">
      <c r="A126" s="29"/>
      <c r="B126" s="5"/>
      <c r="C126" s="73"/>
      <c r="D126" s="68"/>
      <c r="E126" s="69" t="str">
        <f>IF(ISERROR(
IF(C126="","",IFERROR(VLOOKUP(C126,'Cadastro de Funcionários'!$C$6:$G$205,5,0),""))),"",IF(C126="","",IFERROR(VLOOKUP(C126,'Cadastro de Funcionários'!$C$6:$G$205,5,0),"")))</f>
        <v/>
      </c>
      <c r="F126" s="73"/>
      <c r="G126" s="93"/>
      <c r="H126" s="93"/>
      <c r="I126" s="94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 t="str">
        <f>IF(ISERROR(
IF('Cadastro de Funcionários'!C131="","",'Cadastro de Funcionários'!C131)),"",IF('Cadastro de Funcionários'!C131="","",'Cadastro de Funcionários'!C131))</f>
        <v/>
      </c>
      <c r="U126" s="5"/>
      <c r="V126" s="5"/>
      <c r="W126" s="5"/>
      <c r="X126" s="5"/>
      <c r="Y126" s="5"/>
      <c r="Z126" s="5"/>
      <c r="AA126" s="5"/>
      <c r="AB126" s="26" t="str">
        <f t="shared" si="3"/>
        <v/>
      </c>
      <c r="AC126" s="26" t="str">
        <f t="shared" si="4"/>
        <v/>
      </c>
      <c r="AD126" s="77" t="str">
        <f t="shared" si="5"/>
        <v/>
      </c>
    </row>
    <row r="127" spans="1:30" ht="22.5" customHeight="1">
      <c r="A127" s="29"/>
      <c r="B127" s="5"/>
      <c r="C127" s="73"/>
      <c r="D127" s="68"/>
      <c r="E127" s="69" t="str">
        <f>IF(ISERROR(
IF(C127="","",IFERROR(VLOOKUP(C127,'Cadastro de Funcionários'!$C$6:$G$205,5,0),""))),"",IF(C127="","",IFERROR(VLOOKUP(C127,'Cadastro de Funcionários'!$C$6:$G$205,5,0),"")))</f>
        <v/>
      </c>
      <c r="F127" s="73"/>
      <c r="G127" s="93"/>
      <c r="H127" s="93"/>
      <c r="I127" s="94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 t="str">
        <f>IF(ISERROR(
IF('Cadastro de Funcionários'!C132="","",'Cadastro de Funcionários'!C132)),"",IF('Cadastro de Funcionários'!C132="","",'Cadastro de Funcionários'!C132))</f>
        <v/>
      </c>
      <c r="U127" s="5"/>
      <c r="V127" s="5"/>
      <c r="W127" s="5"/>
      <c r="X127" s="5"/>
      <c r="Y127" s="5"/>
      <c r="Z127" s="5"/>
      <c r="AA127" s="5"/>
      <c r="AB127" s="26" t="str">
        <f t="shared" si="3"/>
        <v/>
      </c>
      <c r="AC127" s="26" t="str">
        <f t="shared" si="4"/>
        <v/>
      </c>
      <c r="AD127" s="77" t="str">
        <f t="shared" si="5"/>
        <v/>
      </c>
    </row>
    <row r="128" spans="1:30" ht="22.5" customHeight="1">
      <c r="A128" s="29"/>
      <c r="B128" s="5"/>
      <c r="C128" s="73"/>
      <c r="D128" s="68"/>
      <c r="E128" s="69" t="str">
        <f>IF(ISERROR(
IF(C128="","",IFERROR(VLOOKUP(C128,'Cadastro de Funcionários'!$C$6:$G$205,5,0),""))),"",IF(C128="","",IFERROR(VLOOKUP(C128,'Cadastro de Funcionários'!$C$6:$G$205,5,0),"")))</f>
        <v/>
      </c>
      <c r="F128" s="73"/>
      <c r="G128" s="93"/>
      <c r="H128" s="93"/>
      <c r="I128" s="94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 t="str">
        <f>IF(ISERROR(
IF('Cadastro de Funcionários'!C133="","",'Cadastro de Funcionários'!C133)),"",IF('Cadastro de Funcionários'!C133="","",'Cadastro de Funcionários'!C133))</f>
        <v/>
      </c>
      <c r="U128" s="5"/>
      <c r="V128" s="5"/>
      <c r="W128" s="5"/>
      <c r="X128" s="5"/>
      <c r="Y128" s="5"/>
      <c r="Z128" s="5"/>
      <c r="AA128" s="5"/>
      <c r="AB128" s="26" t="str">
        <f t="shared" si="3"/>
        <v/>
      </c>
      <c r="AC128" s="26" t="str">
        <f t="shared" si="4"/>
        <v/>
      </c>
      <c r="AD128" s="77" t="str">
        <f t="shared" si="5"/>
        <v/>
      </c>
    </row>
    <row r="129" spans="1:30" ht="22.5" customHeight="1">
      <c r="A129" s="29"/>
      <c r="B129" s="5"/>
      <c r="C129" s="73"/>
      <c r="D129" s="68"/>
      <c r="E129" s="69" t="str">
        <f>IF(ISERROR(
IF(C129="","",IFERROR(VLOOKUP(C129,'Cadastro de Funcionários'!$C$6:$G$205,5,0),""))),"",IF(C129="","",IFERROR(VLOOKUP(C129,'Cadastro de Funcionários'!$C$6:$G$205,5,0),"")))</f>
        <v/>
      </c>
      <c r="F129" s="73"/>
      <c r="G129" s="93"/>
      <c r="H129" s="93"/>
      <c r="I129" s="94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 t="str">
        <f>IF(ISERROR(
IF('Cadastro de Funcionários'!C134="","",'Cadastro de Funcionários'!C134)),"",IF('Cadastro de Funcionários'!C134="","",'Cadastro de Funcionários'!C134))</f>
        <v/>
      </c>
      <c r="U129" s="5"/>
      <c r="V129" s="5"/>
      <c r="W129" s="5"/>
      <c r="X129" s="5"/>
      <c r="Y129" s="5"/>
      <c r="Z129" s="5"/>
      <c r="AA129" s="5"/>
      <c r="AB129" s="26" t="str">
        <f t="shared" si="3"/>
        <v/>
      </c>
      <c r="AC129" s="26" t="str">
        <f t="shared" si="4"/>
        <v/>
      </c>
      <c r="AD129" s="77" t="str">
        <f t="shared" si="5"/>
        <v/>
      </c>
    </row>
    <row r="130" spans="1:30" ht="22.5" customHeight="1">
      <c r="A130" s="29"/>
      <c r="B130" s="5"/>
      <c r="C130" s="73"/>
      <c r="D130" s="68"/>
      <c r="E130" s="69" t="str">
        <f>IF(ISERROR(
IF(C130="","",IFERROR(VLOOKUP(C130,'Cadastro de Funcionários'!$C$6:$G$205,5,0),""))),"",IF(C130="","",IFERROR(VLOOKUP(C130,'Cadastro de Funcionários'!$C$6:$G$205,5,0),"")))</f>
        <v/>
      </c>
      <c r="F130" s="73"/>
      <c r="G130" s="93"/>
      <c r="H130" s="93"/>
      <c r="I130" s="94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 t="str">
        <f>IF(ISERROR(
IF('Cadastro de Funcionários'!C135="","",'Cadastro de Funcionários'!C135)),"",IF('Cadastro de Funcionários'!C135="","",'Cadastro de Funcionários'!C135))</f>
        <v/>
      </c>
      <c r="U130" s="5"/>
      <c r="V130" s="5"/>
      <c r="W130" s="5"/>
      <c r="X130" s="5"/>
      <c r="Y130" s="5"/>
      <c r="Z130" s="5"/>
      <c r="AA130" s="5"/>
      <c r="AB130" s="26" t="str">
        <f t="shared" si="3"/>
        <v/>
      </c>
      <c r="AC130" s="26" t="str">
        <f t="shared" si="4"/>
        <v/>
      </c>
      <c r="AD130" s="77" t="str">
        <f t="shared" si="5"/>
        <v/>
      </c>
    </row>
    <row r="131" spans="1:30" ht="22.5" customHeight="1">
      <c r="A131" s="29"/>
      <c r="B131" s="5"/>
      <c r="C131" s="73"/>
      <c r="D131" s="68"/>
      <c r="E131" s="69" t="str">
        <f>IF(ISERROR(
IF(C131="","",IFERROR(VLOOKUP(C131,'Cadastro de Funcionários'!$C$6:$G$205,5,0),""))),"",IF(C131="","",IFERROR(VLOOKUP(C131,'Cadastro de Funcionários'!$C$6:$G$205,5,0),"")))</f>
        <v/>
      </c>
      <c r="F131" s="73"/>
      <c r="G131" s="93"/>
      <c r="H131" s="93"/>
      <c r="I131" s="94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 t="str">
        <f>IF(ISERROR(
IF('Cadastro de Funcionários'!C136="","",'Cadastro de Funcionários'!C136)),"",IF('Cadastro de Funcionários'!C136="","",'Cadastro de Funcionários'!C136))</f>
        <v/>
      </c>
      <c r="U131" s="5"/>
      <c r="V131" s="5"/>
      <c r="W131" s="5"/>
      <c r="X131" s="5"/>
      <c r="Y131" s="5"/>
      <c r="Z131" s="5"/>
      <c r="AA131" s="5"/>
      <c r="AB131" s="26" t="str">
        <f t="shared" si="3"/>
        <v/>
      </c>
      <c r="AC131" s="26" t="str">
        <f t="shared" si="4"/>
        <v/>
      </c>
      <c r="AD131" s="77" t="str">
        <f t="shared" si="5"/>
        <v/>
      </c>
    </row>
    <row r="132" spans="1:30" ht="22.5" customHeight="1">
      <c r="A132" s="29"/>
      <c r="B132" s="5"/>
      <c r="C132" s="73"/>
      <c r="D132" s="68"/>
      <c r="E132" s="69" t="str">
        <f>IF(ISERROR(
IF(C132="","",IFERROR(VLOOKUP(C132,'Cadastro de Funcionários'!$C$6:$G$205,5,0),""))),"",IF(C132="","",IFERROR(VLOOKUP(C132,'Cadastro de Funcionários'!$C$6:$G$205,5,0),"")))</f>
        <v/>
      </c>
      <c r="F132" s="73"/>
      <c r="G132" s="93"/>
      <c r="H132" s="93"/>
      <c r="I132" s="94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 t="str">
        <f>IF(ISERROR(
IF('Cadastro de Funcionários'!C137="","",'Cadastro de Funcionários'!C137)),"",IF('Cadastro de Funcionários'!C137="","",'Cadastro de Funcionários'!C137))</f>
        <v/>
      </c>
      <c r="U132" s="5"/>
      <c r="V132" s="5"/>
      <c r="W132" s="5"/>
      <c r="X132" s="5"/>
      <c r="Y132" s="5"/>
      <c r="Z132" s="5"/>
      <c r="AA132" s="5"/>
      <c r="AB132" s="26" t="str">
        <f t="shared" si="3"/>
        <v/>
      </c>
      <c r="AC132" s="26" t="str">
        <f t="shared" si="4"/>
        <v/>
      </c>
      <c r="AD132" s="77" t="str">
        <f t="shared" si="5"/>
        <v/>
      </c>
    </row>
    <row r="133" spans="1:30" ht="22.5" customHeight="1">
      <c r="A133" s="29"/>
      <c r="B133" s="5"/>
      <c r="C133" s="73"/>
      <c r="D133" s="68"/>
      <c r="E133" s="69" t="str">
        <f>IF(ISERROR(
IF(C133="","",IFERROR(VLOOKUP(C133,'Cadastro de Funcionários'!$C$6:$G$205,5,0),""))),"",IF(C133="","",IFERROR(VLOOKUP(C133,'Cadastro de Funcionários'!$C$6:$G$205,5,0),"")))</f>
        <v/>
      </c>
      <c r="F133" s="73"/>
      <c r="G133" s="93"/>
      <c r="H133" s="93"/>
      <c r="I133" s="94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 t="str">
        <f>IF(ISERROR(
IF('Cadastro de Funcionários'!C138="","",'Cadastro de Funcionários'!C138)),"",IF('Cadastro de Funcionários'!C138="","",'Cadastro de Funcionários'!C138))</f>
        <v/>
      </c>
      <c r="U133" s="5"/>
      <c r="V133" s="5"/>
      <c r="W133" s="5"/>
      <c r="X133" s="5"/>
      <c r="Y133" s="5"/>
      <c r="Z133" s="5"/>
      <c r="AA133" s="5"/>
      <c r="AB133" s="26" t="str">
        <f t="shared" si="3"/>
        <v/>
      </c>
      <c r="AC133" s="26" t="str">
        <f t="shared" si="4"/>
        <v/>
      </c>
      <c r="AD133" s="77" t="str">
        <f t="shared" si="5"/>
        <v/>
      </c>
    </row>
    <row r="134" spans="1:30" ht="22.5" customHeight="1">
      <c r="A134" s="29"/>
      <c r="B134" s="5"/>
      <c r="C134" s="73"/>
      <c r="D134" s="68"/>
      <c r="E134" s="69" t="str">
        <f>IF(ISERROR(
IF(C134="","",IFERROR(VLOOKUP(C134,'Cadastro de Funcionários'!$C$6:$G$205,5,0),""))),"",IF(C134="","",IFERROR(VLOOKUP(C134,'Cadastro de Funcionários'!$C$6:$G$205,5,0),"")))</f>
        <v/>
      </c>
      <c r="F134" s="73"/>
      <c r="G134" s="93"/>
      <c r="H134" s="93"/>
      <c r="I134" s="94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 t="str">
        <f>IF(ISERROR(
IF('Cadastro de Funcionários'!C139="","",'Cadastro de Funcionários'!C139)),"",IF('Cadastro de Funcionários'!C139="","",'Cadastro de Funcionários'!C139))</f>
        <v/>
      </c>
      <c r="U134" s="5"/>
      <c r="V134" s="5"/>
      <c r="W134" s="5"/>
      <c r="X134" s="5"/>
      <c r="Y134" s="5"/>
      <c r="Z134" s="5"/>
      <c r="AA134" s="5"/>
      <c r="AB134" s="26" t="str">
        <f t="shared" si="3"/>
        <v/>
      </c>
      <c r="AC134" s="26" t="str">
        <f t="shared" si="4"/>
        <v/>
      </c>
      <c r="AD134" s="77" t="str">
        <f t="shared" si="5"/>
        <v/>
      </c>
    </row>
    <row r="135" spans="1:30" ht="22.5" customHeight="1">
      <c r="A135" s="29"/>
      <c r="B135" s="5"/>
      <c r="C135" s="73"/>
      <c r="D135" s="68"/>
      <c r="E135" s="69" t="str">
        <f>IF(ISERROR(
IF(C135="","",IFERROR(VLOOKUP(C135,'Cadastro de Funcionários'!$C$6:$G$205,5,0),""))),"",IF(C135="","",IFERROR(VLOOKUP(C135,'Cadastro de Funcionários'!$C$6:$G$205,5,0),"")))</f>
        <v/>
      </c>
      <c r="F135" s="73"/>
      <c r="G135" s="93"/>
      <c r="H135" s="93"/>
      <c r="I135" s="94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 t="str">
        <f>IF(ISERROR(
IF('Cadastro de Funcionários'!C140="","",'Cadastro de Funcionários'!C140)),"",IF('Cadastro de Funcionários'!C140="","",'Cadastro de Funcionários'!C140))</f>
        <v/>
      </c>
      <c r="U135" s="5"/>
      <c r="V135" s="5"/>
      <c r="W135" s="5"/>
      <c r="X135" s="5"/>
      <c r="Y135" s="5"/>
      <c r="Z135" s="5"/>
      <c r="AA135" s="5"/>
      <c r="AB135" s="26" t="str">
        <f t="shared" si="3"/>
        <v/>
      </c>
      <c r="AC135" s="26" t="str">
        <f t="shared" si="4"/>
        <v/>
      </c>
      <c r="AD135" s="77" t="str">
        <f t="shared" si="5"/>
        <v/>
      </c>
    </row>
    <row r="136" spans="1:30" ht="22.5" customHeight="1">
      <c r="A136" s="29"/>
      <c r="B136" s="5"/>
      <c r="C136" s="73"/>
      <c r="D136" s="68"/>
      <c r="E136" s="69" t="str">
        <f>IF(ISERROR(
IF(C136="","",IFERROR(VLOOKUP(C136,'Cadastro de Funcionários'!$C$6:$G$205,5,0),""))),"",IF(C136="","",IFERROR(VLOOKUP(C136,'Cadastro de Funcionários'!$C$6:$G$205,5,0),"")))</f>
        <v/>
      </c>
      <c r="F136" s="73"/>
      <c r="G136" s="93"/>
      <c r="H136" s="93"/>
      <c r="I136" s="94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 t="str">
        <f>IF(ISERROR(
IF('Cadastro de Funcionários'!C141="","",'Cadastro de Funcionários'!C141)),"",IF('Cadastro de Funcionários'!C141="","",'Cadastro de Funcionários'!C141))</f>
        <v/>
      </c>
      <c r="U136" s="5"/>
      <c r="V136" s="5"/>
      <c r="W136" s="5"/>
      <c r="X136" s="5"/>
      <c r="Y136" s="5"/>
      <c r="Z136" s="5"/>
      <c r="AA136" s="5"/>
      <c r="AB136" s="26" t="str">
        <f t="shared" si="3"/>
        <v/>
      </c>
      <c r="AC136" s="26" t="str">
        <f t="shared" si="4"/>
        <v/>
      </c>
      <c r="AD136" s="77" t="str">
        <f t="shared" si="5"/>
        <v/>
      </c>
    </row>
    <row r="137" spans="1:30" ht="22.5" customHeight="1">
      <c r="A137" s="29"/>
      <c r="B137" s="5"/>
      <c r="C137" s="73"/>
      <c r="D137" s="68"/>
      <c r="E137" s="69" t="str">
        <f>IF(ISERROR(
IF(C137="","",IFERROR(VLOOKUP(C137,'Cadastro de Funcionários'!$C$6:$G$205,5,0),""))),"",IF(C137="","",IFERROR(VLOOKUP(C137,'Cadastro de Funcionários'!$C$6:$G$205,5,0),"")))</f>
        <v/>
      </c>
      <c r="F137" s="73"/>
      <c r="G137" s="93"/>
      <c r="H137" s="93"/>
      <c r="I137" s="94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 t="str">
        <f>IF(ISERROR(
IF('Cadastro de Funcionários'!C142="","",'Cadastro de Funcionários'!C142)),"",IF('Cadastro de Funcionários'!C142="","",'Cadastro de Funcionários'!C142))</f>
        <v/>
      </c>
      <c r="U137" s="5"/>
      <c r="V137" s="5"/>
      <c r="W137" s="5"/>
      <c r="X137" s="5"/>
      <c r="Y137" s="5"/>
      <c r="Z137" s="5"/>
      <c r="AA137" s="5"/>
      <c r="AB137" s="26" t="str">
        <f t="shared" si="3"/>
        <v/>
      </c>
      <c r="AC137" s="26" t="str">
        <f t="shared" si="4"/>
        <v/>
      </c>
      <c r="AD137" s="77" t="str">
        <f t="shared" si="5"/>
        <v/>
      </c>
    </row>
    <row r="138" spans="1:30" ht="22.5" customHeight="1">
      <c r="A138" s="29"/>
      <c r="B138" s="5"/>
      <c r="C138" s="73"/>
      <c r="D138" s="68"/>
      <c r="E138" s="69" t="str">
        <f>IF(ISERROR(
IF(C138="","",IFERROR(VLOOKUP(C138,'Cadastro de Funcionários'!$C$6:$G$205,5,0),""))),"",IF(C138="","",IFERROR(VLOOKUP(C138,'Cadastro de Funcionários'!$C$6:$G$205,5,0),"")))</f>
        <v/>
      </c>
      <c r="F138" s="73"/>
      <c r="G138" s="93"/>
      <c r="H138" s="93"/>
      <c r="I138" s="94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 t="str">
        <f>IF(ISERROR(
IF('Cadastro de Funcionários'!C143="","",'Cadastro de Funcionários'!C143)),"",IF('Cadastro de Funcionários'!C143="","",'Cadastro de Funcionários'!C143))</f>
        <v/>
      </c>
      <c r="U138" s="5"/>
      <c r="V138" s="5"/>
      <c r="W138" s="5"/>
      <c r="X138" s="5"/>
      <c r="Y138" s="5"/>
      <c r="Z138" s="5"/>
      <c r="AA138" s="5"/>
      <c r="AB138" s="26" t="str">
        <f t="shared" si="3"/>
        <v/>
      </c>
      <c r="AC138" s="26" t="str">
        <f t="shared" si="4"/>
        <v/>
      </c>
      <c r="AD138" s="77" t="str">
        <f t="shared" si="5"/>
        <v/>
      </c>
    </row>
    <row r="139" spans="1:30" ht="22.5" customHeight="1">
      <c r="A139" s="29"/>
      <c r="B139" s="5"/>
      <c r="C139" s="73"/>
      <c r="D139" s="68"/>
      <c r="E139" s="69" t="str">
        <f>IF(ISERROR(
IF(C139="","",IFERROR(VLOOKUP(C139,'Cadastro de Funcionários'!$C$6:$G$205,5,0),""))),"",IF(C139="","",IFERROR(VLOOKUP(C139,'Cadastro de Funcionários'!$C$6:$G$205,5,0),"")))</f>
        <v/>
      </c>
      <c r="F139" s="73"/>
      <c r="G139" s="93"/>
      <c r="H139" s="93"/>
      <c r="I139" s="94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 t="str">
        <f>IF(ISERROR(
IF('Cadastro de Funcionários'!C144="","",'Cadastro de Funcionários'!C144)),"",IF('Cadastro de Funcionários'!C144="","",'Cadastro de Funcionários'!C144))</f>
        <v/>
      </c>
      <c r="U139" s="5"/>
      <c r="V139" s="5"/>
      <c r="W139" s="5"/>
      <c r="X139" s="5"/>
      <c r="Y139" s="5"/>
      <c r="Z139" s="5"/>
      <c r="AA139" s="5"/>
      <c r="AB139" s="26" t="str">
        <f t="shared" ref="AB139:AB202" si="6">IF(D139="","",MONTH(D139))</f>
        <v/>
      </c>
      <c r="AC139" s="26" t="str">
        <f t="shared" ref="AC139:AC202" si="7">IF(D139="","",YEAR(D139))</f>
        <v/>
      </c>
      <c r="AD139" s="77" t="str">
        <f t="shared" ref="AD139:AD202" si="8">IF(ISERROR(
IF(G139="","",H139-G139)),"",IF(G139="","",H139-G139))</f>
        <v/>
      </c>
    </row>
    <row r="140" spans="1:30" ht="22.5" customHeight="1">
      <c r="A140" s="29"/>
      <c r="B140" s="5"/>
      <c r="C140" s="73"/>
      <c r="D140" s="68"/>
      <c r="E140" s="69" t="str">
        <f>IF(ISERROR(
IF(C140="","",IFERROR(VLOOKUP(C140,'Cadastro de Funcionários'!$C$6:$G$205,5,0),""))),"",IF(C140="","",IFERROR(VLOOKUP(C140,'Cadastro de Funcionários'!$C$6:$G$205,5,0),"")))</f>
        <v/>
      </c>
      <c r="F140" s="73"/>
      <c r="G140" s="93"/>
      <c r="H140" s="93"/>
      <c r="I140" s="94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 t="str">
        <f>IF(ISERROR(
IF('Cadastro de Funcionários'!C145="","",'Cadastro de Funcionários'!C145)),"",IF('Cadastro de Funcionários'!C145="","",'Cadastro de Funcionários'!C145))</f>
        <v/>
      </c>
      <c r="U140" s="5"/>
      <c r="V140" s="5"/>
      <c r="W140" s="5"/>
      <c r="X140" s="5"/>
      <c r="Y140" s="5"/>
      <c r="Z140" s="5"/>
      <c r="AA140" s="5"/>
      <c r="AB140" s="26" t="str">
        <f t="shared" si="6"/>
        <v/>
      </c>
      <c r="AC140" s="26" t="str">
        <f t="shared" si="7"/>
        <v/>
      </c>
      <c r="AD140" s="77" t="str">
        <f t="shared" si="8"/>
        <v/>
      </c>
    </row>
    <row r="141" spans="1:30" ht="22.5" customHeight="1">
      <c r="A141" s="29"/>
      <c r="B141" s="5"/>
      <c r="C141" s="73"/>
      <c r="D141" s="68"/>
      <c r="E141" s="69" t="str">
        <f>IF(ISERROR(
IF(C141="","",IFERROR(VLOOKUP(C141,'Cadastro de Funcionários'!$C$6:$G$205,5,0),""))),"",IF(C141="","",IFERROR(VLOOKUP(C141,'Cadastro de Funcionários'!$C$6:$G$205,5,0),"")))</f>
        <v/>
      </c>
      <c r="F141" s="73"/>
      <c r="G141" s="93"/>
      <c r="H141" s="93"/>
      <c r="I141" s="94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 t="str">
        <f>IF(ISERROR(
IF('Cadastro de Funcionários'!C146="","",'Cadastro de Funcionários'!C146)),"",IF('Cadastro de Funcionários'!C146="","",'Cadastro de Funcionários'!C146))</f>
        <v/>
      </c>
      <c r="U141" s="5"/>
      <c r="V141" s="5"/>
      <c r="W141" s="5"/>
      <c r="X141" s="5"/>
      <c r="Y141" s="5"/>
      <c r="Z141" s="5"/>
      <c r="AA141" s="5"/>
      <c r="AB141" s="26" t="str">
        <f t="shared" si="6"/>
        <v/>
      </c>
      <c r="AC141" s="26" t="str">
        <f t="shared" si="7"/>
        <v/>
      </c>
      <c r="AD141" s="77" t="str">
        <f t="shared" si="8"/>
        <v/>
      </c>
    </row>
    <row r="142" spans="1:30" ht="22.5" customHeight="1">
      <c r="A142" s="29"/>
      <c r="B142" s="5"/>
      <c r="C142" s="73"/>
      <c r="D142" s="68"/>
      <c r="E142" s="69" t="str">
        <f>IF(ISERROR(
IF(C142="","",IFERROR(VLOOKUP(C142,'Cadastro de Funcionários'!$C$6:$G$205,5,0),""))),"",IF(C142="","",IFERROR(VLOOKUP(C142,'Cadastro de Funcionários'!$C$6:$G$205,5,0),"")))</f>
        <v/>
      </c>
      <c r="F142" s="73"/>
      <c r="G142" s="93"/>
      <c r="H142" s="93"/>
      <c r="I142" s="94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 t="str">
        <f>IF(ISERROR(
IF('Cadastro de Funcionários'!C147="","",'Cadastro de Funcionários'!C147)),"",IF('Cadastro de Funcionários'!C147="","",'Cadastro de Funcionários'!C147))</f>
        <v/>
      </c>
      <c r="U142" s="5"/>
      <c r="V142" s="5"/>
      <c r="W142" s="5"/>
      <c r="X142" s="5"/>
      <c r="Y142" s="5"/>
      <c r="Z142" s="5"/>
      <c r="AA142" s="5"/>
      <c r="AB142" s="26" t="str">
        <f t="shared" si="6"/>
        <v/>
      </c>
      <c r="AC142" s="26" t="str">
        <f t="shared" si="7"/>
        <v/>
      </c>
      <c r="AD142" s="77" t="str">
        <f t="shared" si="8"/>
        <v/>
      </c>
    </row>
    <row r="143" spans="1:30" ht="22.5" customHeight="1">
      <c r="A143" s="29"/>
      <c r="B143" s="5"/>
      <c r="C143" s="73"/>
      <c r="D143" s="68"/>
      <c r="E143" s="69" t="str">
        <f>IF(ISERROR(
IF(C143="","",IFERROR(VLOOKUP(C143,'Cadastro de Funcionários'!$C$6:$G$205,5,0),""))),"",IF(C143="","",IFERROR(VLOOKUP(C143,'Cadastro de Funcionários'!$C$6:$G$205,5,0),"")))</f>
        <v/>
      </c>
      <c r="F143" s="73"/>
      <c r="G143" s="93"/>
      <c r="H143" s="93"/>
      <c r="I143" s="94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 t="str">
        <f>IF(ISERROR(
IF('Cadastro de Funcionários'!C148="","",'Cadastro de Funcionários'!C148)),"",IF('Cadastro de Funcionários'!C148="","",'Cadastro de Funcionários'!C148))</f>
        <v/>
      </c>
      <c r="U143" s="5"/>
      <c r="V143" s="5"/>
      <c r="W143" s="5"/>
      <c r="X143" s="5"/>
      <c r="Y143" s="5"/>
      <c r="Z143" s="5"/>
      <c r="AA143" s="5"/>
      <c r="AB143" s="26" t="str">
        <f t="shared" si="6"/>
        <v/>
      </c>
      <c r="AC143" s="26" t="str">
        <f t="shared" si="7"/>
        <v/>
      </c>
      <c r="AD143" s="77" t="str">
        <f t="shared" si="8"/>
        <v/>
      </c>
    </row>
    <row r="144" spans="1:30" ht="22.5" customHeight="1">
      <c r="A144" s="29"/>
      <c r="B144" s="5"/>
      <c r="C144" s="73"/>
      <c r="D144" s="68"/>
      <c r="E144" s="69" t="str">
        <f>IF(ISERROR(
IF(C144="","",IFERROR(VLOOKUP(C144,'Cadastro de Funcionários'!$C$6:$G$205,5,0),""))),"",IF(C144="","",IFERROR(VLOOKUP(C144,'Cadastro de Funcionários'!$C$6:$G$205,5,0),"")))</f>
        <v/>
      </c>
      <c r="F144" s="73"/>
      <c r="G144" s="93"/>
      <c r="H144" s="93"/>
      <c r="I144" s="94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 t="str">
        <f>IF(ISERROR(
IF('Cadastro de Funcionários'!C149="","",'Cadastro de Funcionários'!C149)),"",IF('Cadastro de Funcionários'!C149="","",'Cadastro de Funcionários'!C149))</f>
        <v/>
      </c>
      <c r="U144" s="5"/>
      <c r="V144" s="5"/>
      <c r="W144" s="5"/>
      <c r="X144" s="5"/>
      <c r="Y144" s="5"/>
      <c r="Z144" s="5"/>
      <c r="AA144" s="5"/>
      <c r="AB144" s="26" t="str">
        <f t="shared" si="6"/>
        <v/>
      </c>
      <c r="AC144" s="26" t="str">
        <f t="shared" si="7"/>
        <v/>
      </c>
      <c r="AD144" s="77" t="str">
        <f t="shared" si="8"/>
        <v/>
      </c>
    </row>
    <row r="145" spans="1:30" ht="22.5" customHeight="1">
      <c r="A145" s="29"/>
      <c r="B145" s="5"/>
      <c r="C145" s="73"/>
      <c r="D145" s="68"/>
      <c r="E145" s="69" t="str">
        <f>IF(ISERROR(
IF(C145="","",IFERROR(VLOOKUP(C145,'Cadastro de Funcionários'!$C$6:$G$205,5,0),""))),"",IF(C145="","",IFERROR(VLOOKUP(C145,'Cadastro de Funcionários'!$C$6:$G$205,5,0),"")))</f>
        <v/>
      </c>
      <c r="F145" s="73"/>
      <c r="G145" s="93"/>
      <c r="H145" s="93"/>
      <c r="I145" s="94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 t="str">
        <f>IF(ISERROR(
IF('Cadastro de Funcionários'!C150="","",'Cadastro de Funcionários'!C150)),"",IF('Cadastro de Funcionários'!C150="","",'Cadastro de Funcionários'!C150))</f>
        <v/>
      </c>
      <c r="U145" s="5"/>
      <c r="V145" s="5"/>
      <c r="W145" s="5"/>
      <c r="X145" s="5"/>
      <c r="Y145" s="5"/>
      <c r="Z145" s="5"/>
      <c r="AA145" s="5"/>
      <c r="AB145" s="26" t="str">
        <f t="shared" si="6"/>
        <v/>
      </c>
      <c r="AC145" s="26" t="str">
        <f t="shared" si="7"/>
        <v/>
      </c>
      <c r="AD145" s="77" t="str">
        <f t="shared" si="8"/>
        <v/>
      </c>
    </row>
    <row r="146" spans="1:30" ht="22.5" customHeight="1">
      <c r="A146" s="29"/>
      <c r="B146" s="5"/>
      <c r="C146" s="73"/>
      <c r="D146" s="68"/>
      <c r="E146" s="69" t="str">
        <f>IF(ISERROR(
IF(C146="","",IFERROR(VLOOKUP(C146,'Cadastro de Funcionários'!$C$6:$G$205,5,0),""))),"",IF(C146="","",IFERROR(VLOOKUP(C146,'Cadastro de Funcionários'!$C$6:$G$205,5,0),"")))</f>
        <v/>
      </c>
      <c r="F146" s="73"/>
      <c r="G146" s="93"/>
      <c r="H146" s="93"/>
      <c r="I146" s="94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 t="str">
        <f>IF(ISERROR(
IF('Cadastro de Funcionários'!C151="","",'Cadastro de Funcionários'!C151)),"",IF('Cadastro de Funcionários'!C151="","",'Cadastro de Funcionários'!C151))</f>
        <v/>
      </c>
      <c r="U146" s="5"/>
      <c r="V146" s="5"/>
      <c r="W146" s="5"/>
      <c r="X146" s="5"/>
      <c r="Y146" s="5"/>
      <c r="Z146" s="5"/>
      <c r="AA146" s="5"/>
      <c r="AB146" s="26" t="str">
        <f t="shared" si="6"/>
        <v/>
      </c>
      <c r="AC146" s="26" t="str">
        <f t="shared" si="7"/>
        <v/>
      </c>
      <c r="AD146" s="77" t="str">
        <f t="shared" si="8"/>
        <v/>
      </c>
    </row>
    <row r="147" spans="1:30" ht="22.5" customHeight="1">
      <c r="A147" s="29"/>
      <c r="B147" s="5"/>
      <c r="C147" s="73"/>
      <c r="D147" s="68"/>
      <c r="E147" s="69" t="str">
        <f>IF(ISERROR(
IF(C147="","",IFERROR(VLOOKUP(C147,'Cadastro de Funcionários'!$C$6:$G$205,5,0),""))),"",IF(C147="","",IFERROR(VLOOKUP(C147,'Cadastro de Funcionários'!$C$6:$G$205,5,0),"")))</f>
        <v/>
      </c>
      <c r="F147" s="73"/>
      <c r="G147" s="93"/>
      <c r="H147" s="93"/>
      <c r="I147" s="94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 t="str">
        <f>IF(ISERROR(
IF('Cadastro de Funcionários'!C152="","",'Cadastro de Funcionários'!C152)),"",IF('Cadastro de Funcionários'!C152="","",'Cadastro de Funcionários'!C152))</f>
        <v/>
      </c>
      <c r="U147" s="5"/>
      <c r="V147" s="5"/>
      <c r="W147" s="5"/>
      <c r="X147" s="5"/>
      <c r="Y147" s="5"/>
      <c r="Z147" s="5"/>
      <c r="AA147" s="5"/>
      <c r="AB147" s="26" t="str">
        <f t="shared" si="6"/>
        <v/>
      </c>
      <c r="AC147" s="26" t="str">
        <f t="shared" si="7"/>
        <v/>
      </c>
      <c r="AD147" s="77" t="str">
        <f t="shared" si="8"/>
        <v/>
      </c>
    </row>
    <row r="148" spans="1:30" ht="22.5" customHeight="1">
      <c r="A148" s="29"/>
      <c r="B148" s="5"/>
      <c r="C148" s="73"/>
      <c r="D148" s="68"/>
      <c r="E148" s="69" t="str">
        <f>IF(ISERROR(
IF(C148="","",IFERROR(VLOOKUP(C148,'Cadastro de Funcionários'!$C$6:$G$205,5,0),""))),"",IF(C148="","",IFERROR(VLOOKUP(C148,'Cadastro de Funcionários'!$C$6:$G$205,5,0),"")))</f>
        <v/>
      </c>
      <c r="F148" s="73"/>
      <c r="G148" s="93"/>
      <c r="H148" s="93"/>
      <c r="I148" s="94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 t="str">
        <f>IF(ISERROR(
IF('Cadastro de Funcionários'!C153="","",'Cadastro de Funcionários'!C153)),"",IF('Cadastro de Funcionários'!C153="","",'Cadastro de Funcionários'!C153))</f>
        <v/>
      </c>
      <c r="U148" s="5"/>
      <c r="V148" s="5"/>
      <c r="W148" s="5"/>
      <c r="X148" s="5"/>
      <c r="Y148" s="5"/>
      <c r="Z148" s="5"/>
      <c r="AA148" s="5"/>
      <c r="AB148" s="26" t="str">
        <f t="shared" si="6"/>
        <v/>
      </c>
      <c r="AC148" s="26" t="str">
        <f t="shared" si="7"/>
        <v/>
      </c>
      <c r="AD148" s="77" t="str">
        <f t="shared" si="8"/>
        <v/>
      </c>
    </row>
    <row r="149" spans="1:30" ht="22.5" customHeight="1">
      <c r="A149" s="29"/>
      <c r="B149" s="5"/>
      <c r="C149" s="73"/>
      <c r="D149" s="68"/>
      <c r="E149" s="69" t="str">
        <f>IF(ISERROR(
IF(C149="","",IFERROR(VLOOKUP(C149,'Cadastro de Funcionários'!$C$6:$G$205,5,0),""))),"",IF(C149="","",IFERROR(VLOOKUP(C149,'Cadastro de Funcionários'!$C$6:$G$205,5,0),"")))</f>
        <v/>
      </c>
      <c r="F149" s="73"/>
      <c r="G149" s="93"/>
      <c r="H149" s="93"/>
      <c r="I149" s="94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 t="str">
        <f>IF(ISERROR(
IF('Cadastro de Funcionários'!C154="","",'Cadastro de Funcionários'!C154)),"",IF('Cadastro de Funcionários'!C154="","",'Cadastro de Funcionários'!C154))</f>
        <v/>
      </c>
      <c r="U149" s="5"/>
      <c r="V149" s="5"/>
      <c r="W149" s="5"/>
      <c r="X149" s="5"/>
      <c r="Y149" s="5"/>
      <c r="Z149" s="5"/>
      <c r="AA149" s="5"/>
      <c r="AB149" s="26" t="str">
        <f t="shared" si="6"/>
        <v/>
      </c>
      <c r="AC149" s="26" t="str">
        <f t="shared" si="7"/>
        <v/>
      </c>
      <c r="AD149" s="77" t="str">
        <f t="shared" si="8"/>
        <v/>
      </c>
    </row>
    <row r="150" spans="1:30" ht="22.5" customHeight="1">
      <c r="A150" s="29"/>
      <c r="B150" s="5"/>
      <c r="C150" s="73"/>
      <c r="D150" s="68"/>
      <c r="E150" s="69" t="str">
        <f>IF(ISERROR(
IF(C150="","",IFERROR(VLOOKUP(C150,'Cadastro de Funcionários'!$C$6:$G$205,5,0),""))),"",IF(C150="","",IFERROR(VLOOKUP(C150,'Cadastro de Funcionários'!$C$6:$G$205,5,0),"")))</f>
        <v/>
      </c>
      <c r="F150" s="73"/>
      <c r="G150" s="93"/>
      <c r="H150" s="93"/>
      <c r="I150" s="94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 t="str">
        <f>IF(ISERROR(
IF('Cadastro de Funcionários'!C155="","",'Cadastro de Funcionários'!C155)),"",IF('Cadastro de Funcionários'!C155="","",'Cadastro de Funcionários'!C155))</f>
        <v/>
      </c>
      <c r="U150" s="5"/>
      <c r="V150" s="5"/>
      <c r="W150" s="5"/>
      <c r="X150" s="5"/>
      <c r="Y150" s="5"/>
      <c r="Z150" s="5"/>
      <c r="AA150" s="5"/>
      <c r="AB150" s="26" t="str">
        <f t="shared" si="6"/>
        <v/>
      </c>
      <c r="AC150" s="26" t="str">
        <f t="shared" si="7"/>
        <v/>
      </c>
      <c r="AD150" s="77" t="str">
        <f t="shared" si="8"/>
        <v/>
      </c>
    </row>
    <row r="151" spans="1:30" ht="22.5" customHeight="1">
      <c r="A151" s="29"/>
      <c r="B151" s="5"/>
      <c r="C151" s="73"/>
      <c r="D151" s="68"/>
      <c r="E151" s="69" t="str">
        <f>IF(ISERROR(
IF(C151="","",IFERROR(VLOOKUP(C151,'Cadastro de Funcionários'!$C$6:$G$205,5,0),""))),"",IF(C151="","",IFERROR(VLOOKUP(C151,'Cadastro de Funcionários'!$C$6:$G$205,5,0),"")))</f>
        <v/>
      </c>
      <c r="F151" s="73"/>
      <c r="G151" s="93"/>
      <c r="H151" s="93"/>
      <c r="I151" s="94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 t="str">
        <f>IF(ISERROR(
IF('Cadastro de Funcionários'!C156="","",'Cadastro de Funcionários'!C156)),"",IF('Cadastro de Funcionários'!C156="","",'Cadastro de Funcionários'!C156))</f>
        <v/>
      </c>
      <c r="U151" s="5"/>
      <c r="V151" s="5"/>
      <c r="W151" s="5"/>
      <c r="X151" s="5"/>
      <c r="Y151" s="5"/>
      <c r="Z151" s="5"/>
      <c r="AA151" s="5"/>
      <c r="AB151" s="26" t="str">
        <f t="shared" si="6"/>
        <v/>
      </c>
      <c r="AC151" s="26" t="str">
        <f t="shared" si="7"/>
        <v/>
      </c>
      <c r="AD151" s="77" t="str">
        <f t="shared" si="8"/>
        <v/>
      </c>
    </row>
    <row r="152" spans="1:30" ht="22.5" customHeight="1">
      <c r="A152" s="29"/>
      <c r="B152" s="5"/>
      <c r="C152" s="73"/>
      <c r="D152" s="68"/>
      <c r="E152" s="69" t="str">
        <f>IF(ISERROR(
IF(C152="","",IFERROR(VLOOKUP(C152,'Cadastro de Funcionários'!$C$6:$G$205,5,0),""))),"",IF(C152="","",IFERROR(VLOOKUP(C152,'Cadastro de Funcionários'!$C$6:$G$205,5,0),"")))</f>
        <v/>
      </c>
      <c r="F152" s="73"/>
      <c r="G152" s="93"/>
      <c r="H152" s="93"/>
      <c r="I152" s="94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 t="str">
        <f>IF(ISERROR(
IF('Cadastro de Funcionários'!C157="","",'Cadastro de Funcionários'!C157)),"",IF('Cadastro de Funcionários'!C157="","",'Cadastro de Funcionários'!C157))</f>
        <v/>
      </c>
      <c r="U152" s="5"/>
      <c r="V152" s="5"/>
      <c r="W152" s="5"/>
      <c r="X152" s="5"/>
      <c r="Y152" s="5"/>
      <c r="Z152" s="5"/>
      <c r="AA152" s="5"/>
      <c r="AB152" s="26" t="str">
        <f t="shared" si="6"/>
        <v/>
      </c>
      <c r="AC152" s="26" t="str">
        <f t="shared" si="7"/>
        <v/>
      </c>
      <c r="AD152" s="77" t="str">
        <f t="shared" si="8"/>
        <v/>
      </c>
    </row>
    <row r="153" spans="1:30" ht="22.5" customHeight="1">
      <c r="A153" s="29"/>
      <c r="B153" s="5"/>
      <c r="C153" s="73"/>
      <c r="D153" s="68"/>
      <c r="E153" s="69" t="str">
        <f>IF(ISERROR(
IF(C153="","",IFERROR(VLOOKUP(C153,'Cadastro de Funcionários'!$C$6:$G$205,5,0),""))),"",IF(C153="","",IFERROR(VLOOKUP(C153,'Cadastro de Funcionários'!$C$6:$G$205,5,0),"")))</f>
        <v/>
      </c>
      <c r="F153" s="73"/>
      <c r="G153" s="93"/>
      <c r="H153" s="93"/>
      <c r="I153" s="94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 t="str">
        <f>IF(ISERROR(
IF('Cadastro de Funcionários'!C158="","",'Cadastro de Funcionários'!C158)),"",IF('Cadastro de Funcionários'!C158="","",'Cadastro de Funcionários'!C158))</f>
        <v/>
      </c>
      <c r="U153" s="5"/>
      <c r="V153" s="5"/>
      <c r="W153" s="5"/>
      <c r="X153" s="5"/>
      <c r="Y153" s="5"/>
      <c r="Z153" s="5"/>
      <c r="AA153" s="5"/>
      <c r="AB153" s="26" t="str">
        <f t="shared" si="6"/>
        <v/>
      </c>
      <c r="AC153" s="26" t="str">
        <f t="shared" si="7"/>
        <v/>
      </c>
      <c r="AD153" s="77" t="str">
        <f t="shared" si="8"/>
        <v/>
      </c>
    </row>
    <row r="154" spans="1:30" ht="22.5" customHeight="1">
      <c r="A154" s="29"/>
      <c r="B154" s="5"/>
      <c r="C154" s="73"/>
      <c r="D154" s="68"/>
      <c r="E154" s="69" t="str">
        <f>IF(ISERROR(
IF(C154="","",IFERROR(VLOOKUP(C154,'Cadastro de Funcionários'!$C$6:$G$205,5,0),""))),"",IF(C154="","",IFERROR(VLOOKUP(C154,'Cadastro de Funcionários'!$C$6:$G$205,5,0),"")))</f>
        <v/>
      </c>
      <c r="F154" s="73"/>
      <c r="G154" s="93"/>
      <c r="H154" s="93"/>
      <c r="I154" s="94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 t="str">
        <f>IF(ISERROR(
IF('Cadastro de Funcionários'!C159="","",'Cadastro de Funcionários'!C159)),"",IF('Cadastro de Funcionários'!C159="","",'Cadastro de Funcionários'!C159))</f>
        <v/>
      </c>
      <c r="U154" s="5"/>
      <c r="V154" s="5"/>
      <c r="W154" s="5"/>
      <c r="X154" s="5"/>
      <c r="Y154" s="5"/>
      <c r="Z154" s="5"/>
      <c r="AA154" s="5"/>
      <c r="AB154" s="26" t="str">
        <f t="shared" si="6"/>
        <v/>
      </c>
      <c r="AC154" s="26" t="str">
        <f t="shared" si="7"/>
        <v/>
      </c>
      <c r="AD154" s="77" t="str">
        <f t="shared" si="8"/>
        <v/>
      </c>
    </row>
    <row r="155" spans="1:30" ht="22.5" customHeight="1">
      <c r="A155" s="29"/>
      <c r="B155" s="5"/>
      <c r="C155" s="73"/>
      <c r="D155" s="68"/>
      <c r="E155" s="69" t="str">
        <f>IF(ISERROR(
IF(C155="","",IFERROR(VLOOKUP(C155,'Cadastro de Funcionários'!$C$6:$G$205,5,0),""))),"",IF(C155="","",IFERROR(VLOOKUP(C155,'Cadastro de Funcionários'!$C$6:$G$205,5,0),"")))</f>
        <v/>
      </c>
      <c r="F155" s="73"/>
      <c r="G155" s="93"/>
      <c r="H155" s="93"/>
      <c r="I155" s="94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 t="str">
        <f>IF(ISERROR(
IF('Cadastro de Funcionários'!C160="","",'Cadastro de Funcionários'!C160)),"",IF('Cadastro de Funcionários'!C160="","",'Cadastro de Funcionários'!C160))</f>
        <v/>
      </c>
      <c r="U155" s="5"/>
      <c r="V155" s="5"/>
      <c r="W155" s="5"/>
      <c r="X155" s="5"/>
      <c r="Y155" s="5"/>
      <c r="Z155" s="5"/>
      <c r="AA155" s="5"/>
      <c r="AB155" s="26" t="str">
        <f t="shared" si="6"/>
        <v/>
      </c>
      <c r="AC155" s="26" t="str">
        <f t="shared" si="7"/>
        <v/>
      </c>
      <c r="AD155" s="77" t="str">
        <f t="shared" si="8"/>
        <v/>
      </c>
    </row>
    <row r="156" spans="1:30" ht="22.5" customHeight="1">
      <c r="A156" s="29"/>
      <c r="B156" s="5"/>
      <c r="C156" s="73"/>
      <c r="D156" s="68"/>
      <c r="E156" s="69" t="str">
        <f>IF(ISERROR(
IF(C156="","",IFERROR(VLOOKUP(C156,'Cadastro de Funcionários'!$C$6:$G$205,5,0),""))),"",IF(C156="","",IFERROR(VLOOKUP(C156,'Cadastro de Funcionários'!$C$6:$G$205,5,0),"")))</f>
        <v/>
      </c>
      <c r="F156" s="73"/>
      <c r="G156" s="93"/>
      <c r="H156" s="93"/>
      <c r="I156" s="94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 t="str">
        <f>IF(ISERROR(
IF('Cadastro de Funcionários'!C161="","",'Cadastro de Funcionários'!C161)),"",IF('Cadastro de Funcionários'!C161="","",'Cadastro de Funcionários'!C161))</f>
        <v/>
      </c>
      <c r="U156" s="5"/>
      <c r="V156" s="5"/>
      <c r="W156" s="5"/>
      <c r="X156" s="5"/>
      <c r="Y156" s="5"/>
      <c r="Z156" s="5"/>
      <c r="AA156" s="5"/>
      <c r="AB156" s="26" t="str">
        <f t="shared" si="6"/>
        <v/>
      </c>
      <c r="AC156" s="26" t="str">
        <f t="shared" si="7"/>
        <v/>
      </c>
      <c r="AD156" s="77" t="str">
        <f t="shared" si="8"/>
        <v/>
      </c>
    </row>
    <row r="157" spans="1:30" ht="22.5" customHeight="1">
      <c r="A157" s="29"/>
      <c r="B157" s="5"/>
      <c r="C157" s="73"/>
      <c r="D157" s="68"/>
      <c r="E157" s="69" t="str">
        <f>IF(ISERROR(
IF(C157="","",IFERROR(VLOOKUP(C157,'Cadastro de Funcionários'!$C$6:$G$205,5,0),""))),"",IF(C157="","",IFERROR(VLOOKUP(C157,'Cadastro de Funcionários'!$C$6:$G$205,5,0),"")))</f>
        <v/>
      </c>
      <c r="F157" s="73"/>
      <c r="G157" s="93"/>
      <c r="H157" s="93"/>
      <c r="I157" s="94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 t="str">
        <f>IF(ISERROR(
IF('Cadastro de Funcionários'!C162="","",'Cadastro de Funcionários'!C162)),"",IF('Cadastro de Funcionários'!C162="","",'Cadastro de Funcionários'!C162))</f>
        <v/>
      </c>
      <c r="U157" s="5"/>
      <c r="V157" s="5"/>
      <c r="W157" s="5"/>
      <c r="X157" s="5"/>
      <c r="Y157" s="5"/>
      <c r="Z157" s="5"/>
      <c r="AA157" s="5"/>
      <c r="AB157" s="26" t="str">
        <f t="shared" si="6"/>
        <v/>
      </c>
      <c r="AC157" s="26" t="str">
        <f t="shared" si="7"/>
        <v/>
      </c>
      <c r="AD157" s="77" t="str">
        <f t="shared" si="8"/>
        <v/>
      </c>
    </row>
    <row r="158" spans="1:30" ht="22.5" customHeight="1">
      <c r="A158" s="29"/>
      <c r="B158" s="5"/>
      <c r="C158" s="73"/>
      <c r="D158" s="68"/>
      <c r="E158" s="69" t="str">
        <f>IF(ISERROR(
IF(C158="","",IFERROR(VLOOKUP(C158,'Cadastro de Funcionários'!$C$6:$G$205,5,0),""))),"",IF(C158="","",IFERROR(VLOOKUP(C158,'Cadastro de Funcionários'!$C$6:$G$205,5,0),"")))</f>
        <v/>
      </c>
      <c r="F158" s="73"/>
      <c r="G158" s="93"/>
      <c r="H158" s="93"/>
      <c r="I158" s="94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 t="str">
        <f>IF(ISERROR(
IF('Cadastro de Funcionários'!C163="","",'Cadastro de Funcionários'!C163)),"",IF('Cadastro de Funcionários'!C163="","",'Cadastro de Funcionários'!C163))</f>
        <v/>
      </c>
      <c r="U158" s="5"/>
      <c r="V158" s="5"/>
      <c r="W158" s="5"/>
      <c r="X158" s="5"/>
      <c r="Y158" s="5"/>
      <c r="Z158" s="5"/>
      <c r="AA158" s="5"/>
      <c r="AB158" s="26" t="str">
        <f t="shared" si="6"/>
        <v/>
      </c>
      <c r="AC158" s="26" t="str">
        <f t="shared" si="7"/>
        <v/>
      </c>
      <c r="AD158" s="77" t="str">
        <f t="shared" si="8"/>
        <v/>
      </c>
    </row>
    <row r="159" spans="1:30" ht="22.5" customHeight="1">
      <c r="A159" s="29"/>
      <c r="B159" s="5"/>
      <c r="C159" s="73"/>
      <c r="D159" s="68"/>
      <c r="E159" s="69" t="str">
        <f>IF(ISERROR(
IF(C159="","",IFERROR(VLOOKUP(C159,'Cadastro de Funcionários'!$C$6:$G$205,5,0),""))),"",IF(C159="","",IFERROR(VLOOKUP(C159,'Cadastro de Funcionários'!$C$6:$G$205,5,0),"")))</f>
        <v/>
      </c>
      <c r="F159" s="73"/>
      <c r="G159" s="93"/>
      <c r="H159" s="93"/>
      <c r="I159" s="94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 t="str">
        <f>IF(ISERROR(
IF('Cadastro de Funcionários'!C164="","",'Cadastro de Funcionários'!C164)),"",IF('Cadastro de Funcionários'!C164="","",'Cadastro de Funcionários'!C164))</f>
        <v/>
      </c>
      <c r="U159" s="5"/>
      <c r="V159" s="5"/>
      <c r="W159" s="5"/>
      <c r="X159" s="5"/>
      <c r="Y159" s="5"/>
      <c r="Z159" s="5"/>
      <c r="AA159" s="5"/>
      <c r="AB159" s="26" t="str">
        <f t="shared" si="6"/>
        <v/>
      </c>
      <c r="AC159" s="26" t="str">
        <f t="shared" si="7"/>
        <v/>
      </c>
      <c r="AD159" s="77" t="str">
        <f t="shared" si="8"/>
        <v/>
      </c>
    </row>
    <row r="160" spans="1:30" ht="22.5" customHeight="1">
      <c r="A160" s="29"/>
      <c r="B160" s="5"/>
      <c r="C160" s="73"/>
      <c r="D160" s="68"/>
      <c r="E160" s="69" t="str">
        <f>IF(ISERROR(
IF(C160="","",IFERROR(VLOOKUP(C160,'Cadastro de Funcionários'!$C$6:$G$205,5,0),""))),"",IF(C160="","",IFERROR(VLOOKUP(C160,'Cadastro de Funcionários'!$C$6:$G$205,5,0),"")))</f>
        <v/>
      </c>
      <c r="F160" s="73"/>
      <c r="G160" s="93"/>
      <c r="H160" s="93"/>
      <c r="I160" s="94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 t="str">
        <f>IF(ISERROR(
IF('Cadastro de Funcionários'!C165="","",'Cadastro de Funcionários'!C165)),"",IF('Cadastro de Funcionários'!C165="","",'Cadastro de Funcionários'!C165))</f>
        <v/>
      </c>
      <c r="U160" s="5"/>
      <c r="V160" s="5"/>
      <c r="W160" s="5"/>
      <c r="X160" s="5"/>
      <c r="Y160" s="5"/>
      <c r="Z160" s="5"/>
      <c r="AA160" s="5"/>
      <c r="AB160" s="26" t="str">
        <f t="shared" si="6"/>
        <v/>
      </c>
      <c r="AC160" s="26" t="str">
        <f t="shared" si="7"/>
        <v/>
      </c>
      <c r="AD160" s="77" t="str">
        <f t="shared" si="8"/>
        <v/>
      </c>
    </row>
    <row r="161" spans="1:30" ht="22.5" customHeight="1">
      <c r="A161" s="29"/>
      <c r="B161" s="5"/>
      <c r="C161" s="73"/>
      <c r="D161" s="68"/>
      <c r="E161" s="69" t="str">
        <f>IF(ISERROR(
IF(C161="","",IFERROR(VLOOKUP(C161,'Cadastro de Funcionários'!$C$6:$G$205,5,0),""))),"",IF(C161="","",IFERROR(VLOOKUP(C161,'Cadastro de Funcionários'!$C$6:$G$205,5,0),"")))</f>
        <v/>
      </c>
      <c r="F161" s="73"/>
      <c r="G161" s="93"/>
      <c r="H161" s="93"/>
      <c r="I161" s="94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 t="str">
        <f>IF(ISERROR(
IF('Cadastro de Funcionários'!C166="","",'Cadastro de Funcionários'!C166)),"",IF('Cadastro de Funcionários'!C166="","",'Cadastro de Funcionários'!C166))</f>
        <v/>
      </c>
      <c r="U161" s="5"/>
      <c r="V161" s="5"/>
      <c r="W161" s="5"/>
      <c r="X161" s="5"/>
      <c r="Y161" s="5"/>
      <c r="Z161" s="5"/>
      <c r="AA161" s="5"/>
      <c r="AB161" s="26" t="str">
        <f t="shared" si="6"/>
        <v/>
      </c>
      <c r="AC161" s="26" t="str">
        <f t="shared" si="7"/>
        <v/>
      </c>
      <c r="AD161" s="77" t="str">
        <f t="shared" si="8"/>
        <v/>
      </c>
    </row>
    <row r="162" spans="1:30" ht="22.5" customHeight="1">
      <c r="A162" s="29"/>
      <c r="B162" s="5"/>
      <c r="C162" s="73"/>
      <c r="D162" s="68"/>
      <c r="E162" s="69" t="str">
        <f>IF(ISERROR(
IF(C162="","",IFERROR(VLOOKUP(C162,'Cadastro de Funcionários'!$C$6:$G$205,5,0),""))),"",IF(C162="","",IFERROR(VLOOKUP(C162,'Cadastro de Funcionários'!$C$6:$G$205,5,0),"")))</f>
        <v/>
      </c>
      <c r="F162" s="73"/>
      <c r="G162" s="93"/>
      <c r="H162" s="93"/>
      <c r="I162" s="94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 t="str">
        <f>IF(ISERROR(
IF('Cadastro de Funcionários'!C167="","",'Cadastro de Funcionários'!C167)),"",IF('Cadastro de Funcionários'!C167="","",'Cadastro de Funcionários'!C167))</f>
        <v/>
      </c>
      <c r="U162" s="5"/>
      <c r="V162" s="5"/>
      <c r="W162" s="5"/>
      <c r="X162" s="5"/>
      <c r="Y162" s="5"/>
      <c r="Z162" s="5"/>
      <c r="AA162" s="5"/>
      <c r="AB162" s="26" t="str">
        <f t="shared" si="6"/>
        <v/>
      </c>
      <c r="AC162" s="26" t="str">
        <f t="shared" si="7"/>
        <v/>
      </c>
      <c r="AD162" s="77" t="str">
        <f t="shared" si="8"/>
        <v/>
      </c>
    </row>
    <row r="163" spans="1:30" ht="22.5" customHeight="1">
      <c r="A163" s="29"/>
      <c r="B163" s="5"/>
      <c r="C163" s="73"/>
      <c r="D163" s="68"/>
      <c r="E163" s="69" t="str">
        <f>IF(ISERROR(
IF(C163="","",IFERROR(VLOOKUP(C163,'Cadastro de Funcionários'!$C$6:$G$205,5,0),""))),"",IF(C163="","",IFERROR(VLOOKUP(C163,'Cadastro de Funcionários'!$C$6:$G$205,5,0),"")))</f>
        <v/>
      </c>
      <c r="F163" s="73"/>
      <c r="G163" s="93"/>
      <c r="H163" s="93"/>
      <c r="I163" s="94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 t="str">
        <f>IF(ISERROR(
IF('Cadastro de Funcionários'!C168="","",'Cadastro de Funcionários'!C168)),"",IF('Cadastro de Funcionários'!C168="","",'Cadastro de Funcionários'!C168))</f>
        <v/>
      </c>
      <c r="U163" s="5"/>
      <c r="V163" s="5"/>
      <c r="W163" s="5"/>
      <c r="X163" s="5"/>
      <c r="Y163" s="5"/>
      <c r="Z163" s="5"/>
      <c r="AA163" s="5"/>
      <c r="AB163" s="26" t="str">
        <f t="shared" si="6"/>
        <v/>
      </c>
      <c r="AC163" s="26" t="str">
        <f t="shared" si="7"/>
        <v/>
      </c>
      <c r="AD163" s="77" t="str">
        <f t="shared" si="8"/>
        <v/>
      </c>
    </row>
    <row r="164" spans="1:30" ht="22.5" customHeight="1">
      <c r="A164" s="29"/>
      <c r="B164" s="5"/>
      <c r="C164" s="73"/>
      <c r="D164" s="68"/>
      <c r="E164" s="69" t="str">
        <f>IF(ISERROR(
IF(C164="","",IFERROR(VLOOKUP(C164,'Cadastro de Funcionários'!$C$6:$G$205,5,0),""))),"",IF(C164="","",IFERROR(VLOOKUP(C164,'Cadastro de Funcionários'!$C$6:$G$205,5,0),"")))</f>
        <v/>
      </c>
      <c r="F164" s="73"/>
      <c r="G164" s="93"/>
      <c r="H164" s="93"/>
      <c r="I164" s="94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 t="str">
        <f>IF(ISERROR(
IF('Cadastro de Funcionários'!C169="","",'Cadastro de Funcionários'!C169)),"",IF('Cadastro de Funcionários'!C169="","",'Cadastro de Funcionários'!C169))</f>
        <v/>
      </c>
      <c r="U164" s="5"/>
      <c r="V164" s="5"/>
      <c r="W164" s="5"/>
      <c r="X164" s="5"/>
      <c r="Y164" s="5"/>
      <c r="Z164" s="5"/>
      <c r="AA164" s="5"/>
      <c r="AB164" s="26" t="str">
        <f t="shared" si="6"/>
        <v/>
      </c>
      <c r="AC164" s="26" t="str">
        <f t="shared" si="7"/>
        <v/>
      </c>
      <c r="AD164" s="77" t="str">
        <f t="shared" si="8"/>
        <v/>
      </c>
    </row>
    <row r="165" spans="1:30" ht="22.5" customHeight="1">
      <c r="A165" s="29"/>
      <c r="B165" s="5"/>
      <c r="C165" s="73"/>
      <c r="D165" s="68"/>
      <c r="E165" s="69" t="str">
        <f>IF(ISERROR(
IF(C165="","",IFERROR(VLOOKUP(C165,'Cadastro de Funcionários'!$C$6:$G$205,5,0),""))),"",IF(C165="","",IFERROR(VLOOKUP(C165,'Cadastro de Funcionários'!$C$6:$G$205,5,0),"")))</f>
        <v/>
      </c>
      <c r="F165" s="73"/>
      <c r="G165" s="93"/>
      <c r="H165" s="93"/>
      <c r="I165" s="94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 t="str">
        <f>IF(ISERROR(
IF('Cadastro de Funcionários'!C170="","",'Cadastro de Funcionários'!C170)),"",IF('Cadastro de Funcionários'!C170="","",'Cadastro de Funcionários'!C170))</f>
        <v/>
      </c>
      <c r="U165" s="5"/>
      <c r="V165" s="5"/>
      <c r="W165" s="5"/>
      <c r="X165" s="5"/>
      <c r="Y165" s="5"/>
      <c r="Z165" s="5"/>
      <c r="AA165" s="5"/>
      <c r="AB165" s="26" t="str">
        <f t="shared" si="6"/>
        <v/>
      </c>
      <c r="AC165" s="26" t="str">
        <f t="shared" si="7"/>
        <v/>
      </c>
      <c r="AD165" s="77" t="str">
        <f t="shared" si="8"/>
        <v/>
      </c>
    </row>
    <row r="166" spans="1:30" ht="22.5" customHeight="1">
      <c r="A166" s="29"/>
      <c r="B166" s="5"/>
      <c r="C166" s="73"/>
      <c r="D166" s="68"/>
      <c r="E166" s="69" t="str">
        <f>IF(ISERROR(
IF(C166="","",IFERROR(VLOOKUP(C166,'Cadastro de Funcionários'!$C$6:$G$205,5,0),""))),"",IF(C166="","",IFERROR(VLOOKUP(C166,'Cadastro de Funcionários'!$C$6:$G$205,5,0),"")))</f>
        <v/>
      </c>
      <c r="F166" s="73"/>
      <c r="G166" s="93"/>
      <c r="H166" s="93"/>
      <c r="I166" s="94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 t="str">
        <f>IF(ISERROR(
IF('Cadastro de Funcionários'!C171="","",'Cadastro de Funcionários'!C171)),"",IF('Cadastro de Funcionários'!C171="","",'Cadastro de Funcionários'!C171))</f>
        <v/>
      </c>
      <c r="U166" s="5"/>
      <c r="V166" s="5"/>
      <c r="W166" s="5"/>
      <c r="X166" s="5"/>
      <c r="Y166" s="5"/>
      <c r="Z166" s="5"/>
      <c r="AA166" s="5"/>
      <c r="AB166" s="26" t="str">
        <f t="shared" si="6"/>
        <v/>
      </c>
      <c r="AC166" s="26" t="str">
        <f t="shared" si="7"/>
        <v/>
      </c>
      <c r="AD166" s="77" t="str">
        <f t="shared" si="8"/>
        <v/>
      </c>
    </row>
    <row r="167" spans="1:30" ht="22.5" customHeight="1">
      <c r="A167" s="29"/>
      <c r="B167" s="5"/>
      <c r="C167" s="73"/>
      <c r="D167" s="68"/>
      <c r="E167" s="69" t="str">
        <f>IF(ISERROR(
IF(C167="","",IFERROR(VLOOKUP(C167,'Cadastro de Funcionários'!$C$6:$G$205,5,0),""))),"",IF(C167="","",IFERROR(VLOOKUP(C167,'Cadastro de Funcionários'!$C$6:$G$205,5,0),"")))</f>
        <v/>
      </c>
      <c r="F167" s="73"/>
      <c r="G167" s="93"/>
      <c r="H167" s="93"/>
      <c r="I167" s="94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 t="str">
        <f>IF(ISERROR(
IF('Cadastro de Funcionários'!C172="","",'Cadastro de Funcionários'!C172)),"",IF('Cadastro de Funcionários'!C172="","",'Cadastro de Funcionários'!C172))</f>
        <v/>
      </c>
      <c r="U167" s="5"/>
      <c r="V167" s="5"/>
      <c r="W167" s="5"/>
      <c r="X167" s="5"/>
      <c r="Y167" s="5"/>
      <c r="Z167" s="5"/>
      <c r="AA167" s="5"/>
      <c r="AB167" s="26" t="str">
        <f t="shared" si="6"/>
        <v/>
      </c>
      <c r="AC167" s="26" t="str">
        <f t="shared" si="7"/>
        <v/>
      </c>
      <c r="AD167" s="77" t="str">
        <f t="shared" si="8"/>
        <v/>
      </c>
    </row>
    <row r="168" spans="1:30" ht="22.5" customHeight="1">
      <c r="A168" s="29"/>
      <c r="B168" s="5"/>
      <c r="C168" s="73"/>
      <c r="D168" s="68"/>
      <c r="E168" s="69" t="str">
        <f>IF(ISERROR(
IF(C168="","",IFERROR(VLOOKUP(C168,'Cadastro de Funcionários'!$C$6:$G$205,5,0),""))),"",IF(C168="","",IFERROR(VLOOKUP(C168,'Cadastro de Funcionários'!$C$6:$G$205,5,0),"")))</f>
        <v/>
      </c>
      <c r="F168" s="73"/>
      <c r="G168" s="93"/>
      <c r="H168" s="93"/>
      <c r="I168" s="94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 t="str">
        <f>IF(ISERROR(
IF('Cadastro de Funcionários'!C173="","",'Cadastro de Funcionários'!C173)),"",IF('Cadastro de Funcionários'!C173="","",'Cadastro de Funcionários'!C173))</f>
        <v/>
      </c>
      <c r="U168" s="5"/>
      <c r="V168" s="5"/>
      <c r="W168" s="5"/>
      <c r="X168" s="5"/>
      <c r="Y168" s="5"/>
      <c r="Z168" s="5"/>
      <c r="AA168" s="5"/>
      <c r="AB168" s="26" t="str">
        <f t="shared" si="6"/>
        <v/>
      </c>
      <c r="AC168" s="26" t="str">
        <f t="shared" si="7"/>
        <v/>
      </c>
      <c r="AD168" s="77" t="str">
        <f t="shared" si="8"/>
        <v/>
      </c>
    </row>
    <row r="169" spans="1:30" ht="22.5" customHeight="1">
      <c r="A169" s="29"/>
      <c r="B169" s="5"/>
      <c r="C169" s="73"/>
      <c r="D169" s="68"/>
      <c r="E169" s="69" t="str">
        <f>IF(ISERROR(
IF(C169="","",IFERROR(VLOOKUP(C169,'Cadastro de Funcionários'!$C$6:$G$205,5,0),""))),"",IF(C169="","",IFERROR(VLOOKUP(C169,'Cadastro de Funcionários'!$C$6:$G$205,5,0),"")))</f>
        <v/>
      </c>
      <c r="F169" s="73"/>
      <c r="G169" s="93"/>
      <c r="H169" s="93"/>
      <c r="I169" s="94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 t="str">
        <f>IF(ISERROR(
IF('Cadastro de Funcionários'!C174="","",'Cadastro de Funcionários'!C174)),"",IF('Cadastro de Funcionários'!C174="","",'Cadastro de Funcionários'!C174))</f>
        <v/>
      </c>
      <c r="U169" s="5"/>
      <c r="V169" s="5"/>
      <c r="W169" s="5"/>
      <c r="X169" s="5"/>
      <c r="Y169" s="5"/>
      <c r="Z169" s="5"/>
      <c r="AA169" s="5"/>
      <c r="AB169" s="26" t="str">
        <f t="shared" si="6"/>
        <v/>
      </c>
      <c r="AC169" s="26" t="str">
        <f t="shared" si="7"/>
        <v/>
      </c>
      <c r="AD169" s="77" t="str">
        <f t="shared" si="8"/>
        <v/>
      </c>
    </row>
    <row r="170" spans="1:30" ht="22.5" customHeight="1">
      <c r="A170" s="29"/>
      <c r="B170" s="5"/>
      <c r="C170" s="73"/>
      <c r="D170" s="68"/>
      <c r="E170" s="69" t="str">
        <f>IF(ISERROR(
IF(C170="","",IFERROR(VLOOKUP(C170,'Cadastro de Funcionários'!$C$6:$G$205,5,0),""))),"",IF(C170="","",IFERROR(VLOOKUP(C170,'Cadastro de Funcionários'!$C$6:$G$205,5,0),"")))</f>
        <v/>
      </c>
      <c r="F170" s="73"/>
      <c r="G170" s="93"/>
      <c r="H170" s="93"/>
      <c r="I170" s="94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 t="str">
        <f>IF(ISERROR(
IF('Cadastro de Funcionários'!C175="","",'Cadastro de Funcionários'!C175)),"",IF('Cadastro de Funcionários'!C175="","",'Cadastro de Funcionários'!C175))</f>
        <v/>
      </c>
      <c r="U170" s="5"/>
      <c r="V170" s="5"/>
      <c r="W170" s="5"/>
      <c r="X170" s="5"/>
      <c r="Y170" s="5"/>
      <c r="Z170" s="5"/>
      <c r="AA170" s="5"/>
      <c r="AB170" s="26" t="str">
        <f t="shared" si="6"/>
        <v/>
      </c>
      <c r="AC170" s="26" t="str">
        <f t="shared" si="7"/>
        <v/>
      </c>
      <c r="AD170" s="77" t="str">
        <f t="shared" si="8"/>
        <v/>
      </c>
    </row>
    <row r="171" spans="1:30" ht="22.5" customHeight="1">
      <c r="A171" s="29"/>
      <c r="B171" s="5"/>
      <c r="C171" s="73"/>
      <c r="D171" s="68"/>
      <c r="E171" s="69" t="str">
        <f>IF(ISERROR(
IF(C171="","",IFERROR(VLOOKUP(C171,'Cadastro de Funcionários'!$C$6:$G$205,5,0),""))),"",IF(C171="","",IFERROR(VLOOKUP(C171,'Cadastro de Funcionários'!$C$6:$G$205,5,0),"")))</f>
        <v/>
      </c>
      <c r="F171" s="73"/>
      <c r="G171" s="93"/>
      <c r="H171" s="93"/>
      <c r="I171" s="94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 t="str">
        <f>IF(ISERROR(
IF('Cadastro de Funcionários'!C176="","",'Cadastro de Funcionários'!C176)),"",IF('Cadastro de Funcionários'!C176="","",'Cadastro de Funcionários'!C176))</f>
        <v/>
      </c>
      <c r="U171" s="5"/>
      <c r="V171" s="5"/>
      <c r="W171" s="5"/>
      <c r="X171" s="5"/>
      <c r="Y171" s="5"/>
      <c r="Z171" s="5"/>
      <c r="AA171" s="5"/>
      <c r="AB171" s="26" t="str">
        <f t="shared" si="6"/>
        <v/>
      </c>
      <c r="AC171" s="26" t="str">
        <f t="shared" si="7"/>
        <v/>
      </c>
      <c r="AD171" s="77" t="str">
        <f t="shared" si="8"/>
        <v/>
      </c>
    </row>
    <row r="172" spans="1:30" ht="22.5" customHeight="1">
      <c r="A172" s="29"/>
      <c r="B172" s="5"/>
      <c r="C172" s="73"/>
      <c r="D172" s="68"/>
      <c r="E172" s="69" t="str">
        <f>IF(ISERROR(
IF(C172="","",IFERROR(VLOOKUP(C172,'Cadastro de Funcionários'!$C$6:$G$205,5,0),""))),"",IF(C172="","",IFERROR(VLOOKUP(C172,'Cadastro de Funcionários'!$C$6:$G$205,5,0),"")))</f>
        <v/>
      </c>
      <c r="F172" s="73"/>
      <c r="G172" s="93"/>
      <c r="H172" s="93"/>
      <c r="I172" s="94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 t="str">
        <f>IF(ISERROR(
IF('Cadastro de Funcionários'!C177="","",'Cadastro de Funcionários'!C177)),"",IF('Cadastro de Funcionários'!C177="","",'Cadastro de Funcionários'!C177))</f>
        <v/>
      </c>
      <c r="U172" s="5"/>
      <c r="V172" s="5"/>
      <c r="W172" s="5"/>
      <c r="X172" s="5"/>
      <c r="Y172" s="5"/>
      <c r="Z172" s="5"/>
      <c r="AA172" s="5"/>
      <c r="AB172" s="26" t="str">
        <f t="shared" si="6"/>
        <v/>
      </c>
      <c r="AC172" s="26" t="str">
        <f t="shared" si="7"/>
        <v/>
      </c>
      <c r="AD172" s="77" t="str">
        <f t="shared" si="8"/>
        <v/>
      </c>
    </row>
    <row r="173" spans="1:30" ht="22.5" customHeight="1">
      <c r="A173" s="29"/>
      <c r="B173" s="5"/>
      <c r="C173" s="73"/>
      <c r="D173" s="68"/>
      <c r="E173" s="69" t="str">
        <f>IF(ISERROR(
IF(C173="","",IFERROR(VLOOKUP(C173,'Cadastro de Funcionários'!$C$6:$G$205,5,0),""))),"",IF(C173="","",IFERROR(VLOOKUP(C173,'Cadastro de Funcionários'!$C$6:$G$205,5,0),"")))</f>
        <v/>
      </c>
      <c r="F173" s="73"/>
      <c r="G173" s="93"/>
      <c r="H173" s="93"/>
      <c r="I173" s="94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 t="str">
        <f>IF(ISERROR(
IF('Cadastro de Funcionários'!C178="","",'Cadastro de Funcionários'!C178)),"",IF('Cadastro de Funcionários'!C178="","",'Cadastro de Funcionários'!C178))</f>
        <v/>
      </c>
      <c r="U173" s="5"/>
      <c r="V173" s="5"/>
      <c r="W173" s="5"/>
      <c r="X173" s="5"/>
      <c r="Y173" s="5"/>
      <c r="Z173" s="5"/>
      <c r="AA173" s="5"/>
      <c r="AB173" s="26" t="str">
        <f t="shared" si="6"/>
        <v/>
      </c>
      <c r="AC173" s="26" t="str">
        <f t="shared" si="7"/>
        <v/>
      </c>
      <c r="AD173" s="77" t="str">
        <f t="shared" si="8"/>
        <v/>
      </c>
    </row>
    <row r="174" spans="1:30" ht="22.5" customHeight="1">
      <c r="A174" s="29"/>
      <c r="B174" s="5"/>
      <c r="C174" s="73"/>
      <c r="D174" s="68"/>
      <c r="E174" s="69" t="str">
        <f>IF(ISERROR(
IF(C174="","",IFERROR(VLOOKUP(C174,'Cadastro de Funcionários'!$C$6:$G$205,5,0),""))),"",IF(C174="","",IFERROR(VLOOKUP(C174,'Cadastro de Funcionários'!$C$6:$G$205,5,0),"")))</f>
        <v/>
      </c>
      <c r="F174" s="73"/>
      <c r="G174" s="93"/>
      <c r="H174" s="93"/>
      <c r="I174" s="94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 t="str">
        <f>IF(ISERROR(
IF('Cadastro de Funcionários'!C179="","",'Cadastro de Funcionários'!C179)),"",IF('Cadastro de Funcionários'!C179="","",'Cadastro de Funcionários'!C179))</f>
        <v/>
      </c>
      <c r="U174" s="5"/>
      <c r="V174" s="5"/>
      <c r="W174" s="5"/>
      <c r="X174" s="5"/>
      <c r="Y174" s="5"/>
      <c r="Z174" s="5"/>
      <c r="AA174" s="5"/>
      <c r="AB174" s="26" t="str">
        <f t="shared" si="6"/>
        <v/>
      </c>
      <c r="AC174" s="26" t="str">
        <f t="shared" si="7"/>
        <v/>
      </c>
      <c r="AD174" s="77" t="str">
        <f t="shared" si="8"/>
        <v/>
      </c>
    </row>
    <row r="175" spans="1:30" ht="22.5" customHeight="1">
      <c r="A175" s="29"/>
      <c r="B175" s="5"/>
      <c r="C175" s="73"/>
      <c r="D175" s="68"/>
      <c r="E175" s="69" t="str">
        <f>IF(ISERROR(
IF(C175="","",IFERROR(VLOOKUP(C175,'Cadastro de Funcionários'!$C$6:$G$205,5,0),""))),"",IF(C175="","",IFERROR(VLOOKUP(C175,'Cadastro de Funcionários'!$C$6:$G$205,5,0),"")))</f>
        <v/>
      </c>
      <c r="F175" s="73"/>
      <c r="G175" s="93"/>
      <c r="H175" s="93"/>
      <c r="I175" s="94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 t="str">
        <f>IF(ISERROR(
IF('Cadastro de Funcionários'!C180="","",'Cadastro de Funcionários'!C180)),"",IF('Cadastro de Funcionários'!C180="","",'Cadastro de Funcionários'!C180))</f>
        <v/>
      </c>
      <c r="U175" s="5"/>
      <c r="V175" s="5"/>
      <c r="W175" s="5"/>
      <c r="X175" s="5"/>
      <c r="Y175" s="5"/>
      <c r="Z175" s="5"/>
      <c r="AA175" s="5"/>
      <c r="AB175" s="26" t="str">
        <f t="shared" si="6"/>
        <v/>
      </c>
      <c r="AC175" s="26" t="str">
        <f t="shared" si="7"/>
        <v/>
      </c>
      <c r="AD175" s="77" t="str">
        <f t="shared" si="8"/>
        <v/>
      </c>
    </row>
    <row r="176" spans="1:30" ht="22.5" customHeight="1">
      <c r="A176" s="29"/>
      <c r="B176" s="5"/>
      <c r="C176" s="73"/>
      <c r="D176" s="68"/>
      <c r="E176" s="69" t="str">
        <f>IF(ISERROR(
IF(C176="","",IFERROR(VLOOKUP(C176,'Cadastro de Funcionários'!$C$6:$G$205,5,0),""))),"",IF(C176="","",IFERROR(VLOOKUP(C176,'Cadastro de Funcionários'!$C$6:$G$205,5,0),"")))</f>
        <v/>
      </c>
      <c r="F176" s="73"/>
      <c r="G176" s="93"/>
      <c r="H176" s="93"/>
      <c r="I176" s="94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 t="str">
        <f>IF(ISERROR(
IF('Cadastro de Funcionários'!C181="","",'Cadastro de Funcionários'!C181)),"",IF('Cadastro de Funcionários'!C181="","",'Cadastro de Funcionários'!C181))</f>
        <v/>
      </c>
      <c r="U176" s="5"/>
      <c r="V176" s="5"/>
      <c r="W176" s="5"/>
      <c r="X176" s="5"/>
      <c r="Y176" s="5"/>
      <c r="Z176" s="5"/>
      <c r="AA176" s="5"/>
      <c r="AB176" s="26" t="str">
        <f t="shared" si="6"/>
        <v/>
      </c>
      <c r="AC176" s="26" t="str">
        <f t="shared" si="7"/>
        <v/>
      </c>
      <c r="AD176" s="77" t="str">
        <f t="shared" si="8"/>
        <v/>
      </c>
    </row>
    <row r="177" spans="1:30" ht="22.5" customHeight="1">
      <c r="A177" s="29"/>
      <c r="B177" s="5"/>
      <c r="C177" s="73"/>
      <c r="D177" s="68"/>
      <c r="E177" s="69" t="str">
        <f>IF(ISERROR(
IF(C177="","",IFERROR(VLOOKUP(C177,'Cadastro de Funcionários'!$C$6:$G$205,5,0),""))),"",IF(C177="","",IFERROR(VLOOKUP(C177,'Cadastro de Funcionários'!$C$6:$G$205,5,0),"")))</f>
        <v/>
      </c>
      <c r="F177" s="73"/>
      <c r="G177" s="93"/>
      <c r="H177" s="93"/>
      <c r="I177" s="94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 t="str">
        <f>IF(ISERROR(
IF('Cadastro de Funcionários'!C182="","",'Cadastro de Funcionários'!C182)),"",IF('Cadastro de Funcionários'!C182="","",'Cadastro de Funcionários'!C182))</f>
        <v/>
      </c>
      <c r="U177" s="5"/>
      <c r="V177" s="5"/>
      <c r="W177" s="5"/>
      <c r="X177" s="5"/>
      <c r="Y177" s="5"/>
      <c r="Z177" s="5"/>
      <c r="AA177" s="5"/>
      <c r="AB177" s="26" t="str">
        <f t="shared" si="6"/>
        <v/>
      </c>
      <c r="AC177" s="26" t="str">
        <f t="shared" si="7"/>
        <v/>
      </c>
      <c r="AD177" s="77" t="str">
        <f t="shared" si="8"/>
        <v/>
      </c>
    </row>
    <row r="178" spans="1:30" ht="22.5" customHeight="1">
      <c r="A178" s="29"/>
      <c r="B178" s="5"/>
      <c r="C178" s="73"/>
      <c r="D178" s="68"/>
      <c r="E178" s="69" t="str">
        <f>IF(ISERROR(
IF(C178="","",IFERROR(VLOOKUP(C178,'Cadastro de Funcionários'!$C$6:$G$205,5,0),""))),"",IF(C178="","",IFERROR(VLOOKUP(C178,'Cadastro de Funcionários'!$C$6:$G$205,5,0),"")))</f>
        <v/>
      </c>
      <c r="F178" s="73"/>
      <c r="G178" s="93"/>
      <c r="H178" s="93"/>
      <c r="I178" s="94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 t="str">
        <f>IF(ISERROR(
IF('Cadastro de Funcionários'!C183="","",'Cadastro de Funcionários'!C183)),"",IF('Cadastro de Funcionários'!C183="","",'Cadastro de Funcionários'!C183))</f>
        <v/>
      </c>
      <c r="U178" s="5"/>
      <c r="V178" s="5"/>
      <c r="W178" s="5"/>
      <c r="X178" s="5"/>
      <c r="Y178" s="5"/>
      <c r="Z178" s="5"/>
      <c r="AA178" s="5"/>
      <c r="AB178" s="26" t="str">
        <f t="shared" si="6"/>
        <v/>
      </c>
      <c r="AC178" s="26" t="str">
        <f t="shared" si="7"/>
        <v/>
      </c>
      <c r="AD178" s="77" t="str">
        <f t="shared" si="8"/>
        <v/>
      </c>
    </row>
    <row r="179" spans="1:30" ht="22.5" customHeight="1">
      <c r="A179" s="29"/>
      <c r="B179" s="5"/>
      <c r="C179" s="73"/>
      <c r="D179" s="68"/>
      <c r="E179" s="69" t="str">
        <f>IF(ISERROR(
IF(C179="","",IFERROR(VLOOKUP(C179,'Cadastro de Funcionários'!$C$6:$G$205,5,0),""))),"",IF(C179="","",IFERROR(VLOOKUP(C179,'Cadastro de Funcionários'!$C$6:$G$205,5,0),"")))</f>
        <v/>
      </c>
      <c r="F179" s="73"/>
      <c r="G179" s="93"/>
      <c r="H179" s="93"/>
      <c r="I179" s="94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 t="str">
        <f>IF(ISERROR(
IF('Cadastro de Funcionários'!C184="","",'Cadastro de Funcionários'!C184)),"",IF('Cadastro de Funcionários'!C184="","",'Cadastro de Funcionários'!C184))</f>
        <v/>
      </c>
      <c r="U179" s="5"/>
      <c r="V179" s="5"/>
      <c r="W179" s="5"/>
      <c r="X179" s="5"/>
      <c r="Y179" s="5"/>
      <c r="Z179" s="5"/>
      <c r="AA179" s="5"/>
      <c r="AB179" s="26" t="str">
        <f t="shared" si="6"/>
        <v/>
      </c>
      <c r="AC179" s="26" t="str">
        <f t="shared" si="7"/>
        <v/>
      </c>
      <c r="AD179" s="77" t="str">
        <f t="shared" si="8"/>
        <v/>
      </c>
    </row>
    <row r="180" spans="1:30" ht="22.5" customHeight="1">
      <c r="A180" s="29"/>
      <c r="B180" s="5"/>
      <c r="C180" s="73"/>
      <c r="D180" s="68"/>
      <c r="E180" s="69" t="str">
        <f>IF(ISERROR(
IF(C180="","",IFERROR(VLOOKUP(C180,'Cadastro de Funcionários'!$C$6:$G$205,5,0),""))),"",IF(C180="","",IFERROR(VLOOKUP(C180,'Cadastro de Funcionários'!$C$6:$G$205,5,0),"")))</f>
        <v/>
      </c>
      <c r="F180" s="73"/>
      <c r="G180" s="93"/>
      <c r="H180" s="93"/>
      <c r="I180" s="94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 t="str">
        <f>IF(ISERROR(
IF('Cadastro de Funcionários'!C185="","",'Cadastro de Funcionários'!C185)),"",IF('Cadastro de Funcionários'!C185="","",'Cadastro de Funcionários'!C185))</f>
        <v/>
      </c>
      <c r="U180" s="5"/>
      <c r="V180" s="5"/>
      <c r="W180" s="5"/>
      <c r="X180" s="5"/>
      <c r="Y180" s="5"/>
      <c r="Z180" s="5"/>
      <c r="AA180" s="5"/>
      <c r="AB180" s="26" t="str">
        <f t="shared" si="6"/>
        <v/>
      </c>
      <c r="AC180" s="26" t="str">
        <f t="shared" si="7"/>
        <v/>
      </c>
      <c r="AD180" s="77" t="str">
        <f t="shared" si="8"/>
        <v/>
      </c>
    </row>
    <row r="181" spans="1:30" ht="22.5" customHeight="1">
      <c r="A181" s="29"/>
      <c r="B181" s="5"/>
      <c r="C181" s="73"/>
      <c r="D181" s="68"/>
      <c r="E181" s="69" t="str">
        <f>IF(ISERROR(
IF(C181="","",IFERROR(VLOOKUP(C181,'Cadastro de Funcionários'!$C$6:$G$205,5,0),""))),"",IF(C181="","",IFERROR(VLOOKUP(C181,'Cadastro de Funcionários'!$C$6:$G$205,5,0),"")))</f>
        <v/>
      </c>
      <c r="F181" s="73"/>
      <c r="G181" s="93"/>
      <c r="H181" s="93"/>
      <c r="I181" s="94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 t="str">
        <f>IF(ISERROR(
IF('Cadastro de Funcionários'!C186="","",'Cadastro de Funcionários'!C186)),"",IF('Cadastro de Funcionários'!C186="","",'Cadastro de Funcionários'!C186))</f>
        <v/>
      </c>
      <c r="U181" s="5"/>
      <c r="V181" s="5"/>
      <c r="W181" s="5"/>
      <c r="X181" s="5"/>
      <c r="Y181" s="5"/>
      <c r="Z181" s="5"/>
      <c r="AA181" s="5"/>
      <c r="AB181" s="26" t="str">
        <f t="shared" si="6"/>
        <v/>
      </c>
      <c r="AC181" s="26" t="str">
        <f t="shared" si="7"/>
        <v/>
      </c>
      <c r="AD181" s="77" t="str">
        <f t="shared" si="8"/>
        <v/>
      </c>
    </row>
    <row r="182" spans="1:30" ht="22.5" customHeight="1">
      <c r="A182" s="29"/>
      <c r="B182" s="5"/>
      <c r="C182" s="73"/>
      <c r="D182" s="68"/>
      <c r="E182" s="69" t="str">
        <f>IF(ISERROR(
IF(C182="","",IFERROR(VLOOKUP(C182,'Cadastro de Funcionários'!$C$6:$G$205,5,0),""))),"",IF(C182="","",IFERROR(VLOOKUP(C182,'Cadastro de Funcionários'!$C$6:$G$205,5,0),"")))</f>
        <v/>
      </c>
      <c r="F182" s="73"/>
      <c r="G182" s="93"/>
      <c r="H182" s="93"/>
      <c r="I182" s="94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 t="str">
        <f>IF(ISERROR(
IF('Cadastro de Funcionários'!C187="","",'Cadastro de Funcionários'!C187)),"",IF('Cadastro de Funcionários'!C187="","",'Cadastro de Funcionários'!C187))</f>
        <v/>
      </c>
      <c r="U182" s="5"/>
      <c r="V182" s="5"/>
      <c r="W182" s="5"/>
      <c r="X182" s="5"/>
      <c r="Y182" s="5"/>
      <c r="Z182" s="5"/>
      <c r="AA182" s="5"/>
      <c r="AB182" s="26" t="str">
        <f t="shared" si="6"/>
        <v/>
      </c>
      <c r="AC182" s="26" t="str">
        <f t="shared" si="7"/>
        <v/>
      </c>
      <c r="AD182" s="77" t="str">
        <f t="shared" si="8"/>
        <v/>
      </c>
    </row>
    <row r="183" spans="1:30" ht="22.5" customHeight="1">
      <c r="A183" s="29"/>
      <c r="B183" s="5"/>
      <c r="C183" s="73"/>
      <c r="D183" s="68"/>
      <c r="E183" s="69" t="str">
        <f>IF(ISERROR(
IF(C183="","",IFERROR(VLOOKUP(C183,'Cadastro de Funcionários'!$C$6:$G$205,5,0),""))),"",IF(C183="","",IFERROR(VLOOKUP(C183,'Cadastro de Funcionários'!$C$6:$G$205,5,0),"")))</f>
        <v/>
      </c>
      <c r="F183" s="73"/>
      <c r="G183" s="93"/>
      <c r="H183" s="93"/>
      <c r="I183" s="94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 t="str">
        <f>IF(ISERROR(
IF('Cadastro de Funcionários'!C188="","",'Cadastro de Funcionários'!C188)),"",IF('Cadastro de Funcionários'!C188="","",'Cadastro de Funcionários'!C188))</f>
        <v/>
      </c>
      <c r="U183" s="5"/>
      <c r="V183" s="5"/>
      <c r="W183" s="5"/>
      <c r="X183" s="5"/>
      <c r="Y183" s="5"/>
      <c r="Z183" s="5"/>
      <c r="AA183" s="5"/>
      <c r="AB183" s="26" t="str">
        <f t="shared" si="6"/>
        <v/>
      </c>
      <c r="AC183" s="26" t="str">
        <f t="shared" si="7"/>
        <v/>
      </c>
      <c r="AD183" s="77" t="str">
        <f t="shared" si="8"/>
        <v/>
      </c>
    </row>
    <row r="184" spans="1:30" ht="22.5" customHeight="1">
      <c r="A184" s="29"/>
      <c r="B184" s="5"/>
      <c r="C184" s="73"/>
      <c r="D184" s="68"/>
      <c r="E184" s="69" t="str">
        <f>IF(ISERROR(
IF(C184="","",IFERROR(VLOOKUP(C184,'Cadastro de Funcionários'!$C$6:$G$205,5,0),""))),"",IF(C184="","",IFERROR(VLOOKUP(C184,'Cadastro de Funcionários'!$C$6:$G$205,5,0),"")))</f>
        <v/>
      </c>
      <c r="F184" s="73"/>
      <c r="G184" s="93"/>
      <c r="H184" s="93"/>
      <c r="I184" s="94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 t="str">
        <f>IF(ISERROR(
IF('Cadastro de Funcionários'!C189="","",'Cadastro de Funcionários'!C189)),"",IF('Cadastro de Funcionários'!C189="","",'Cadastro de Funcionários'!C189))</f>
        <v/>
      </c>
      <c r="U184" s="5"/>
      <c r="V184" s="5"/>
      <c r="W184" s="5"/>
      <c r="X184" s="5"/>
      <c r="Y184" s="5"/>
      <c r="Z184" s="5"/>
      <c r="AA184" s="5"/>
      <c r="AB184" s="26" t="str">
        <f t="shared" si="6"/>
        <v/>
      </c>
      <c r="AC184" s="26" t="str">
        <f t="shared" si="7"/>
        <v/>
      </c>
      <c r="AD184" s="77" t="str">
        <f t="shared" si="8"/>
        <v/>
      </c>
    </row>
    <row r="185" spans="1:30" ht="22.5" customHeight="1">
      <c r="A185" s="29"/>
      <c r="B185" s="5"/>
      <c r="C185" s="73"/>
      <c r="D185" s="68"/>
      <c r="E185" s="69" t="str">
        <f>IF(ISERROR(
IF(C185="","",IFERROR(VLOOKUP(C185,'Cadastro de Funcionários'!$C$6:$G$205,5,0),""))),"",IF(C185="","",IFERROR(VLOOKUP(C185,'Cadastro de Funcionários'!$C$6:$G$205,5,0),"")))</f>
        <v/>
      </c>
      <c r="F185" s="73"/>
      <c r="G185" s="93"/>
      <c r="H185" s="93"/>
      <c r="I185" s="94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 t="str">
        <f>IF(ISERROR(
IF('Cadastro de Funcionários'!C190="","",'Cadastro de Funcionários'!C190)),"",IF('Cadastro de Funcionários'!C190="","",'Cadastro de Funcionários'!C190))</f>
        <v/>
      </c>
      <c r="U185" s="5"/>
      <c r="V185" s="5"/>
      <c r="W185" s="5"/>
      <c r="X185" s="5"/>
      <c r="Y185" s="5"/>
      <c r="Z185" s="5"/>
      <c r="AA185" s="5"/>
      <c r="AB185" s="26" t="str">
        <f t="shared" si="6"/>
        <v/>
      </c>
      <c r="AC185" s="26" t="str">
        <f t="shared" si="7"/>
        <v/>
      </c>
      <c r="AD185" s="77" t="str">
        <f t="shared" si="8"/>
        <v/>
      </c>
    </row>
    <row r="186" spans="1:30" ht="22.5" customHeight="1">
      <c r="A186" s="29"/>
      <c r="B186" s="5"/>
      <c r="C186" s="73"/>
      <c r="D186" s="68"/>
      <c r="E186" s="69" t="str">
        <f>IF(ISERROR(
IF(C186="","",IFERROR(VLOOKUP(C186,'Cadastro de Funcionários'!$C$6:$G$205,5,0),""))),"",IF(C186="","",IFERROR(VLOOKUP(C186,'Cadastro de Funcionários'!$C$6:$G$205,5,0),"")))</f>
        <v/>
      </c>
      <c r="F186" s="73"/>
      <c r="G186" s="93"/>
      <c r="H186" s="93"/>
      <c r="I186" s="94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 t="str">
        <f>IF(ISERROR(
IF('Cadastro de Funcionários'!C191="","",'Cadastro de Funcionários'!C191)),"",IF('Cadastro de Funcionários'!C191="","",'Cadastro de Funcionários'!C191))</f>
        <v/>
      </c>
      <c r="U186" s="5"/>
      <c r="V186" s="5"/>
      <c r="W186" s="5"/>
      <c r="X186" s="5"/>
      <c r="Y186" s="5"/>
      <c r="Z186" s="5"/>
      <c r="AA186" s="5"/>
      <c r="AB186" s="26" t="str">
        <f t="shared" si="6"/>
        <v/>
      </c>
      <c r="AC186" s="26" t="str">
        <f t="shared" si="7"/>
        <v/>
      </c>
      <c r="AD186" s="77" t="str">
        <f t="shared" si="8"/>
        <v/>
      </c>
    </row>
    <row r="187" spans="1:30" ht="22.5" customHeight="1">
      <c r="A187" s="29"/>
      <c r="B187" s="5"/>
      <c r="C187" s="73"/>
      <c r="D187" s="68"/>
      <c r="E187" s="69" t="str">
        <f>IF(ISERROR(
IF(C187="","",IFERROR(VLOOKUP(C187,'Cadastro de Funcionários'!$C$6:$G$205,5,0),""))),"",IF(C187="","",IFERROR(VLOOKUP(C187,'Cadastro de Funcionários'!$C$6:$G$205,5,0),"")))</f>
        <v/>
      </c>
      <c r="F187" s="73"/>
      <c r="G187" s="93"/>
      <c r="H187" s="93"/>
      <c r="I187" s="94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 t="str">
        <f>IF(ISERROR(
IF('Cadastro de Funcionários'!C192="","",'Cadastro de Funcionários'!C192)),"",IF('Cadastro de Funcionários'!C192="","",'Cadastro de Funcionários'!C192))</f>
        <v/>
      </c>
      <c r="U187" s="5"/>
      <c r="V187" s="5"/>
      <c r="W187" s="5"/>
      <c r="X187" s="5"/>
      <c r="Y187" s="5"/>
      <c r="Z187" s="5"/>
      <c r="AA187" s="5"/>
      <c r="AB187" s="26" t="str">
        <f t="shared" si="6"/>
        <v/>
      </c>
      <c r="AC187" s="26" t="str">
        <f t="shared" si="7"/>
        <v/>
      </c>
      <c r="AD187" s="77" t="str">
        <f t="shared" si="8"/>
        <v/>
      </c>
    </row>
    <row r="188" spans="1:30" ht="22.5" customHeight="1">
      <c r="A188" s="29"/>
      <c r="B188" s="5"/>
      <c r="C188" s="73"/>
      <c r="D188" s="68"/>
      <c r="E188" s="69" t="str">
        <f>IF(ISERROR(
IF(C188="","",IFERROR(VLOOKUP(C188,'Cadastro de Funcionários'!$C$6:$G$205,5,0),""))),"",IF(C188="","",IFERROR(VLOOKUP(C188,'Cadastro de Funcionários'!$C$6:$G$205,5,0),"")))</f>
        <v/>
      </c>
      <c r="F188" s="73"/>
      <c r="G188" s="93"/>
      <c r="H188" s="93"/>
      <c r="I188" s="94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 t="str">
        <f>IF(ISERROR(
IF('Cadastro de Funcionários'!C193="","",'Cadastro de Funcionários'!C193)),"",IF('Cadastro de Funcionários'!C193="","",'Cadastro de Funcionários'!C193))</f>
        <v/>
      </c>
      <c r="U188" s="5"/>
      <c r="V188" s="5"/>
      <c r="W188" s="5"/>
      <c r="X188" s="5"/>
      <c r="Y188" s="5"/>
      <c r="Z188" s="5"/>
      <c r="AA188" s="5"/>
      <c r="AB188" s="26" t="str">
        <f t="shared" si="6"/>
        <v/>
      </c>
      <c r="AC188" s="26" t="str">
        <f t="shared" si="7"/>
        <v/>
      </c>
      <c r="AD188" s="77" t="str">
        <f t="shared" si="8"/>
        <v/>
      </c>
    </row>
    <row r="189" spans="1:30" ht="22.5" customHeight="1">
      <c r="A189" s="29"/>
      <c r="B189" s="5"/>
      <c r="C189" s="73"/>
      <c r="D189" s="68"/>
      <c r="E189" s="69" t="str">
        <f>IF(ISERROR(
IF(C189="","",IFERROR(VLOOKUP(C189,'Cadastro de Funcionários'!$C$6:$G$205,5,0),""))),"",IF(C189="","",IFERROR(VLOOKUP(C189,'Cadastro de Funcionários'!$C$6:$G$205,5,0),"")))</f>
        <v/>
      </c>
      <c r="F189" s="73"/>
      <c r="G189" s="93"/>
      <c r="H189" s="93"/>
      <c r="I189" s="94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 t="str">
        <f>IF(ISERROR(
IF('Cadastro de Funcionários'!C194="","",'Cadastro de Funcionários'!C194)),"",IF('Cadastro de Funcionários'!C194="","",'Cadastro de Funcionários'!C194))</f>
        <v/>
      </c>
      <c r="U189" s="5"/>
      <c r="V189" s="5"/>
      <c r="W189" s="5"/>
      <c r="X189" s="5"/>
      <c r="Y189" s="5"/>
      <c r="Z189" s="5"/>
      <c r="AA189" s="5"/>
      <c r="AB189" s="26" t="str">
        <f t="shared" si="6"/>
        <v/>
      </c>
      <c r="AC189" s="26" t="str">
        <f t="shared" si="7"/>
        <v/>
      </c>
      <c r="AD189" s="77" t="str">
        <f t="shared" si="8"/>
        <v/>
      </c>
    </row>
    <row r="190" spans="1:30" ht="22.5" customHeight="1">
      <c r="A190" s="29"/>
      <c r="B190" s="5"/>
      <c r="C190" s="73"/>
      <c r="D190" s="68"/>
      <c r="E190" s="69" t="str">
        <f>IF(ISERROR(
IF(C190="","",IFERROR(VLOOKUP(C190,'Cadastro de Funcionários'!$C$6:$G$205,5,0),""))),"",IF(C190="","",IFERROR(VLOOKUP(C190,'Cadastro de Funcionários'!$C$6:$G$205,5,0),"")))</f>
        <v/>
      </c>
      <c r="F190" s="73"/>
      <c r="G190" s="93"/>
      <c r="H190" s="93"/>
      <c r="I190" s="94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 t="str">
        <f>IF(ISERROR(
IF('Cadastro de Funcionários'!C195="","",'Cadastro de Funcionários'!C195)),"",IF('Cadastro de Funcionários'!C195="","",'Cadastro de Funcionários'!C195))</f>
        <v/>
      </c>
      <c r="U190" s="5"/>
      <c r="V190" s="5"/>
      <c r="W190" s="5"/>
      <c r="X190" s="5"/>
      <c r="Y190" s="5"/>
      <c r="Z190" s="5"/>
      <c r="AA190" s="5"/>
      <c r="AB190" s="26" t="str">
        <f t="shared" si="6"/>
        <v/>
      </c>
      <c r="AC190" s="26" t="str">
        <f t="shared" si="7"/>
        <v/>
      </c>
      <c r="AD190" s="77" t="str">
        <f t="shared" si="8"/>
        <v/>
      </c>
    </row>
    <row r="191" spans="1:30" ht="22.5" customHeight="1">
      <c r="A191" s="29"/>
      <c r="B191" s="5"/>
      <c r="C191" s="73"/>
      <c r="D191" s="68"/>
      <c r="E191" s="69" t="str">
        <f>IF(ISERROR(
IF(C191="","",IFERROR(VLOOKUP(C191,'Cadastro de Funcionários'!$C$6:$G$205,5,0),""))),"",IF(C191="","",IFERROR(VLOOKUP(C191,'Cadastro de Funcionários'!$C$6:$G$205,5,0),"")))</f>
        <v/>
      </c>
      <c r="F191" s="73"/>
      <c r="G191" s="93"/>
      <c r="H191" s="93"/>
      <c r="I191" s="94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 t="str">
        <f>IF(ISERROR(
IF('Cadastro de Funcionários'!C196="","",'Cadastro de Funcionários'!C196)),"",IF('Cadastro de Funcionários'!C196="","",'Cadastro de Funcionários'!C196))</f>
        <v/>
      </c>
      <c r="U191" s="5"/>
      <c r="V191" s="5"/>
      <c r="W191" s="5"/>
      <c r="X191" s="5"/>
      <c r="Y191" s="5"/>
      <c r="Z191" s="5"/>
      <c r="AA191" s="5"/>
      <c r="AB191" s="26" t="str">
        <f t="shared" si="6"/>
        <v/>
      </c>
      <c r="AC191" s="26" t="str">
        <f t="shared" si="7"/>
        <v/>
      </c>
      <c r="AD191" s="77" t="str">
        <f t="shared" si="8"/>
        <v/>
      </c>
    </row>
    <row r="192" spans="1:30" ht="22.5" customHeight="1">
      <c r="A192" s="29"/>
      <c r="B192" s="5"/>
      <c r="C192" s="73"/>
      <c r="D192" s="68"/>
      <c r="E192" s="69" t="str">
        <f>IF(ISERROR(
IF(C192="","",IFERROR(VLOOKUP(C192,'Cadastro de Funcionários'!$C$6:$G$205,5,0),""))),"",IF(C192="","",IFERROR(VLOOKUP(C192,'Cadastro de Funcionários'!$C$6:$G$205,5,0),"")))</f>
        <v/>
      </c>
      <c r="F192" s="73"/>
      <c r="G192" s="93"/>
      <c r="H192" s="93"/>
      <c r="I192" s="94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 t="str">
        <f>IF(ISERROR(
IF('Cadastro de Funcionários'!C197="","",'Cadastro de Funcionários'!C197)),"",IF('Cadastro de Funcionários'!C197="","",'Cadastro de Funcionários'!C197))</f>
        <v/>
      </c>
      <c r="U192" s="5"/>
      <c r="V192" s="5"/>
      <c r="W192" s="5"/>
      <c r="X192" s="5"/>
      <c r="Y192" s="5"/>
      <c r="Z192" s="5"/>
      <c r="AA192" s="5"/>
      <c r="AB192" s="26" t="str">
        <f t="shared" si="6"/>
        <v/>
      </c>
      <c r="AC192" s="26" t="str">
        <f t="shared" si="7"/>
        <v/>
      </c>
      <c r="AD192" s="77" t="str">
        <f t="shared" si="8"/>
        <v/>
      </c>
    </row>
    <row r="193" spans="1:30" ht="22.5" customHeight="1">
      <c r="A193" s="29"/>
      <c r="B193" s="5"/>
      <c r="C193" s="73"/>
      <c r="D193" s="68"/>
      <c r="E193" s="69" t="str">
        <f>IF(ISERROR(
IF(C193="","",IFERROR(VLOOKUP(C193,'Cadastro de Funcionários'!$C$6:$G$205,5,0),""))),"",IF(C193="","",IFERROR(VLOOKUP(C193,'Cadastro de Funcionários'!$C$6:$G$205,5,0),"")))</f>
        <v/>
      </c>
      <c r="F193" s="73"/>
      <c r="G193" s="93"/>
      <c r="H193" s="93"/>
      <c r="I193" s="94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 t="str">
        <f>IF(ISERROR(
IF('Cadastro de Funcionários'!C198="","",'Cadastro de Funcionários'!C198)),"",IF('Cadastro de Funcionários'!C198="","",'Cadastro de Funcionários'!C198))</f>
        <v/>
      </c>
      <c r="U193" s="5"/>
      <c r="V193" s="5"/>
      <c r="W193" s="5"/>
      <c r="X193" s="5"/>
      <c r="Y193" s="5"/>
      <c r="Z193" s="5"/>
      <c r="AA193" s="5"/>
      <c r="AB193" s="26" t="str">
        <f t="shared" si="6"/>
        <v/>
      </c>
      <c r="AC193" s="26" t="str">
        <f t="shared" si="7"/>
        <v/>
      </c>
      <c r="AD193" s="77" t="str">
        <f t="shared" si="8"/>
        <v/>
      </c>
    </row>
    <row r="194" spans="1:30" ht="22.5" customHeight="1">
      <c r="A194" s="29"/>
      <c r="B194" s="5"/>
      <c r="C194" s="73"/>
      <c r="D194" s="68"/>
      <c r="E194" s="69" t="str">
        <f>IF(ISERROR(
IF(C194="","",IFERROR(VLOOKUP(C194,'Cadastro de Funcionários'!$C$6:$G$205,5,0),""))),"",IF(C194="","",IFERROR(VLOOKUP(C194,'Cadastro de Funcionários'!$C$6:$G$205,5,0),"")))</f>
        <v/>
      </c>
      <c r="F194" s="73"/>
      <c r="G194" s="93"/>
      <c r="H194" s="93"/>
      <c r="I194" s="94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 t="str">
        <f>IF(ISERROR(
IF('Cadastro de Funcionários'!C199="","",'Cadastro de Funcionários'!C199)),"",IF('Cadastro de Funcionários'!C199="","",'Cadastro de Funcionários'!C199))</f>
        <v/>
      </c>
      <c r="U194" s="5"/>
      <c r="V194" s="5"/>
      <c r="W194" s="5"/>
      <c r="X194" s="5"/>
      <c r="Y194" s="5"/>
      <c r="Z194" s="5"/>
      <c r="AA194" s="5"/>
      <c r="AB194" s="26" t="str">
        <f t="shared" si="6"/>
        <v/>
      </c>
      <c r="AC194" s="26" t="str">
        <f t="shared" si="7"/>
        <v/>
      </c>
      <c r="AD194" s="77" t="str">
        <f t="shared" si="8"/>
        <v/>
      </c>
    </row>
    <row r="195" spans="1:30" ht="22.5" customHeight="1">
      <c r="A195" s="29"/>
      <c r="B195" s="5"/>
      <c r="C195" s="73"/>
      <c r="D195" s="68"/>
      <c r="E195" s="69" t="str">
        <f>IF(ISERROR(
IF(C195="","",IFERROR(VLOOKUP(C195,'Cadastro de Funcionários'!$C$6:$G$205,5,0),""))),"",IF(C195="","",IFERROR(VLOOKUP(C195,'Cadastro de Funcionários'!$C$6:$G$205,5,0),"")))</f>
        <v/>
      </c>
      <c r="F195" s="73"/>
      <c r="G195" s="93"/>
      <c r="H195" s="93"/>
      <c r="I195" s="94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 t="str">
        <f>IF(ISERROR(
IF('Cadastro de Funcionários'!C200="","",'Cadastro de Funcionários'!C200)),"",IF('Cadastro de Funcionários'!C200="","",'Cadastro de Funcionários'!C200))</f>
        <v/>
      </c>
      <c r="U195" s="5"/>
      <c r="V195" s="5"/>
      <c r="W195" s="5"/>
      <c r="X195" s="5"/>
      <c r="Y195" s="5"/>
      <c r="Z195" s="5"/>
      <c r="AA195" s="5"/>
      <c r="AB195" s="26" t="str">
        <f t="shared" si="6"/>
        <v/>
      </c>
      <c r="AC195" s="26" t="str">
        <f t="shared" si="7"/>
        <v/>
      </c>
      <c r="AD195" s="77" t="str">
        <f t="shared" si="8"/>
        <v/>
      </c>
    </row>
    <row r="196" spans="1:30" ht="22.5" customHeight="1">
      <c r="A196" s="29"/>
      <c r="B196" s="5"/>
      <c r="C196" s="73"/>
      <c r="D196" s="68"/>
      <c r="E196" s="69" t="str">
        <f>IF(ISERROR(
IF(C196="","",IFERROR(VLOOKUP(C196,'Cadastro de Funcionários'!$C$6:$G$205,5,0),""))),"",IF(C196="","",IFERROR(VLOOKUP(C196,'Cadastro de Funcionários'!$C$6:$G$205,5,0),"")))</f>
        <v/>
      </c>
      <c r="F196" s="73"/>
      <c r="G196" s="93"/>
      <c r="H196" s="93"/>
      <c r="I196" s="94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 t="str">
        <f>IF(ISERROR(
IF('Cadastro de Funcionários'!C201="","",'Cadastro de Funcionários'!C201)),"",IF('Cadastro de Funcionários'!C201="","",'Cadastro de Funcionários'!C201))</f>
        <v/>
      </c>
      <c r="U196" s="5"/>
      <c r="V196" s="5"/>
      <c r="W196" s="5"/>
      <c r="X196" s="5"/>
      <c r="Y196" s="5"/>
      <c r="Z196" s="5"/>
      <c r="AA196" s="5"/>
      <c r="AB196" s="26" t="str">
        <f t="shared" si="6"/>
        <v/>
      </c>
      <c r="AC196" s="26" t="str">
        <f t="shared" si="7"/>
        <v/>
      </c>
      <c r="AD196" s="77" t="str">
        <f t="shared" si="8"/>
        <v/>
      </c>
    </row>
    <row r="197" spans="1:30" ht="22.5" customHeight="1">
      <c r="A197" s="29"/>
      <c r="B197" s="5"/>
      <c r="C197" s="73"/>
      <c r="D197" s="68"/>
      <c r="E197" s="69" t="str">
        <f>IF(ISERROR(
IF(C197="","",IFERROR(VLOOKUP(C197,'Cadastro de Funcionários'!$C$6:$G$205,5,0),""))),"",IF(C197="","",IFERROR(VLOOKUP(C197,'Cadastro de Funcionários'!$C$6:$G$205,5,0),"")))</f>
        <v/>
      </c>
      <c r="F197" s="73"/>
      <c r="G197" s="93"/>
      <c r="H197" s="93"/>
      <c r="I197" s="94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 t="str">
        <f>IF(ISERROR(
IF('Cadastro de Funcionários'!C202="","",'Cadastro de Funcionários'!C202)),"",IF('Cadastro de Funcionários'!C202="","",'Cadastro de Funcionários'!C202))</f>
        <v/>
      </c>
      <c r="U197" s="5"/>
      <c r="V197" s="5"/>
      <c r="W197" s="5"/>
      <c r="X197" s="5"/>
      <c r="Y197" s="5"/>
      <c r="Z197" s="5"/>
      <c r="AA197" s="5"/>
      <c r="AB197" s="26" t="str">
        <f t="shared" si="6"/>
        <v/>
      </c>
      <c r="AC197" s="26" t="str">
        <f t="shared" si="7"/>
        <v/>
      </c>
      <c r="AD197" s="77" t="str">
        <f t="shared" si="8"/>
        <v/>
      </c>
    </row>
    <row r="198" spans="1:30" ht="22.5" customHeight="1">
      <c r="A198" s="29"/>
      <c r="B198" s="5"/>
      <c r="C198" s="73"/>
      <c r="D198" s="68"/>
      <c r="E198" s="69" t="str">
        <f>IF(ISERROR(
IF(C198="","",IFERROR(VLOOKUP(C198,'Cadastro de Funcionários'!$C$6:$G$205,5,0),""))),"",IF(C198="","",IFERROR(VLOOKUP(C198,'Cadastro de Funcionários'!$C$6:$G$205,5,0),"")))</f>
        <v/>
      </c>
      <c r="F198" s="73"/>
      <c r="G198" s="93"/>
      <c r="H198" s="93"/>
      <c r="I198" s="94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 t="str">
        <f>IF(ISERROR(
IF('Cadastro de Funcionários'!C203="","",'Cadastro de Funcionários'!C203)),"",IF('Cadastro de Funcionários'!C203="","",'Cadastro de Funcionários'!C203))</f>
        <v/>
      </c>
      <c r="U198" s="5"/>
      <c r="V198" s="5"/>
      <c r="W198" s="5"/>
      <c r="X198" s="5"/>
      <c r="Y198" s="5"/>
      <c r="Z198" s="5"/>
      <c r="AA198" s="5"/>
      <c r="AB198" s="26" t="str">
        <f t="shared" si="6"/>
        <v/>
      </c>
      <c r="AC198" s="26" t="str">
        <f t="shared" si="7"/>
        <v/>
      </c>
      <c r="AD198" s="77" t="str">
        <f t="shared" si="8"/>
        <v/>
      </c>
    </row>
    <row r="199" spans="1:30" ht="22.5" customHeight="1">
      <c r="A199" s="29"/>
      <c r="B199" s="5"/>
      <c r="C199" s="73"/>
      <c r="D199" s="68"/>
      <c r="E199" s="69" t="str">
        <f>IF(ISERROR(
IF(C199="","",IFERROR(VLOOKUP(C199,'Cadastro de Funcionários'!$C$6:$G$205,5,0),""))),"",IF(C199="","",IFERROR(VLOOKUP(C199,'Cadastro de Funcionários'!$C$6:$G$205,5,0),"")))</f>
        <v/>
      </c>
      <c r="F199" s="73"/>
      <c r="G199" s="93"/>
      <c r="H199" s="93"/>
      <c r="I199" s="94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 t="str">
        <f>IF(ISERROR(
IF('Cadastro de Funcionários'!C204="","",'Cadastro de Funcionários'!C204)),"",IF('Cadastro de Funcionários'!C204="","",'Cadastro de Funcionários'!C204))</f>
        <v/>
      </c>
      <c r="U199" s="5"/>
      <c r="V199" s="5"/>
      <c r="W199" s="5"/>
      <c r="X199" s="5"/>
      <c r="Y199" s="5"/>
      <c r="Z199" s="5"/>
      <c r="AA199" s="5"/>
      <c r="AB199" s="26" t="str">
        <f t="shared" si="6"/>
        <v/>
      </c>
      <c r="AC199" s="26" t="str">
        <f t="shared" si="7"/>
        <v/>
      </c>
      <c r="AD199" s="77" t="str">
        <f t="shared" si="8"/>
        <v/>
      </c>
    </row>
    <row r="200" spans="1:30" ht="22.5" customHeight="1">
      <c r="A200" s="29"/>
      <c r="B200" s="5"/>
      <c r="C200" s="73"/>
      <c r="D200" s="68"/>
      <c r="E200" s="69" t="str">
        <f>IF(ISERROR(
IF(C200="","",IFERROR(VLOOKUP(C200,'Cadastro de Funcionários'!$C$6:$G$205,5,0),""))),"",IF(C200="","",IFERROR(VLOOKUP(C200,'Cadastro de Funcionários'!$C$6:$G$205,5,0),"")))</f>
        <v/>
      </c>
      <c r="F200" s="73"/>
      <c r="G200" s="93"/>
      <c r="H200" s="93"/>
      <c r="I200" s="94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 t="str">
        <f>IF(ISERROR(
IF('Cadastro de Funcionários'!C205="","",'Cadastro de Funcionários'!C205)),"",IF('Cadastro de Funcionários'!C205="","",'Cadastro de Funcionários'!C205))</f>
        <v/>
      </c>
      <c r="U200" s="5"/>
      <c r="V200" s="5"/>
      <c r="W200" s="5"/>
      <c r="X200" s="5"/>
      <c r="Y200" s="5"/>
      <c r="Z200" s="5"/>
      <c r="AA200" s="5"/>
      <c r="AB200" s="26" t="str">
        <f t="shared" si="6"/>
        <v/>
      </c>
      <c r="AC200" s="26" t="str">
        <f t="shared" si="7"/>
        <v/>
      </c>
      <c r="AD200" s="77" t="str">
        <f t="shared" si="8"/>
        <v/>
      </c>
    </row>
    <row r="201" spans="1:30" ht="22.5" customHeight="1">
      <c r="A201" s="29"/>
      <c r="B201" s="5"/>
      <c r="C201" s="73"/>
      <c r="D201" s="68"/>
      <c r="E201" s="69" t="str">
        <f>IF(ISERROR(
IF(C201="","",IFERROR(VLOOKUP(C201,'Cadastro de Funcionários'!$C$6:$G$205,5,0),""))),"",IF(C201="","",IFERROR(VLOOKUP(C201,'Cadastro de Funcionários'!$C$6:$G$205,5,0),"")))</f>
        <v/>
      </c>
      <c r="F201" s="73"/>
      <c r="G201" s="93"/>
      <c r="H201" s="93"/>
      <c r="I201" s="94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26" t="str">
        <f t="shared" si="6"/>
        <v/>
      </c>
      <c r="AC201" s="26" t="str">
        <f t="shared" si="7"/>
        <v/>
      </c>
      <c r="AD201" s="77" t="str">
        <f t="shared" si="8"/>
        <v/>
      </c>
    </row>
    <row r="202" spans="1:30" ht="22.5" customHeight="1">
      <c r="A202" s="29"/>
      <c r="B202" s="5"/>
      <c r="C202" s="73"/>
      <c r="D202" s="68"/>
      <c r="E202" s="69" t="str">
        <f>IF(ISERROR(
IF(C202="","",IFERROR(VLOOKUP(C202,'Cadastro de Funcionários'!$C$6:$G$205,5,0),""))),"",IF(C202="","",IFERROR(VLOOKUP(C202,'Cadastro de Funcionários'!$C$6:$G$205,5,0),"")))</f>
        <v/>
      </c>
      <c r="F202" s="73"/>
      <c r="G202" s="93"/>
      <c r="H202" s="93"/>
      <c r="I202" s="94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26" t="str">
        <f t="shared" si="6"/>
        <v/>
      </c>
      <c r="AC202" s="26" t="str">
        <f t="shared" si="7"/>
        <v/>
      </c>
      <c r="AD202" s="77" t="str">
        <f t="shared" si="8"/>
        <v/>
      </c>
    </row>
    <row r="203" spans="1:30" ht="22.5" customHeight="1">
      <c r="A203" s="29"/>
      <c r="B203" s="5"/>
      <c r="C203" s="73"/>
      <c r="D203" s="68"/>
      <c r="E203" s="69" t="str">
        <f>IF(ISERROR(
IF(C203="","",IFERROR(VLOOKUP(C203,'Cadastro de Funcionários'!$C$6:$G$205,5,0),""))),"",IF(C203="","",IFERROR(VLOOKUP(C203,'Cadastro de Funcionários'!$C$6:$G$205,5,0),"")))</f>
        <v/>
      </c>
      <c r="F203" s="73"/>
      <c r="G203" s="93"/>
      <c r="H203" s="93"/>
      <c r="I203" s="94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26" t="str">
        <f t="shared" ref="AB203:AB266" si="9">IF(D203="","",MONTH(D203))</f>
        <v/>
      </c>
      <c r="AC203" s="26" t="str">
        <f t="shared" ref="AC203:AC266" si="10">IF(D203="","",YEAR(D203))</f>
        <v/>
      </c>
      <c r="AD203" s="77" t="str">
        <f t="shared" ref="AD203:AD266" si="11">IF(ISERROR(
IF(G203="","",H203-G203)),"",IF(G203="","",H203-G203))</f>
        <v/>
      </c>
    </row>
    <row r="204" spans="1:30" ht="22.5" customHeight="1">
      <c r="A204" s="29"/>
      <c r="B204" s="5"/>
      <c r="C204" s="73"/>
      <c r="D204" s="68"/>
      <c r="E204" s="69" t="str">
        <f>IF(ISERROR(
IF(C204="","",IFERROR(VLOOKUP(C204,'Cadastro de Funcionários'!$C$6:$G$205,5,0),""))),"",IF(C204="","",IFERROR(VLOOKUP(C204,'Cadastro de Funcionários'!$C$6:$G$205,5,0),"")))</f>
        <v/>
      </c>
      <c r="F204" s="73"/>
      <c r="G204" s="93"/>
      <c r="H204" s="93"/>
      <c r="I204" s="9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26" t="str">
        <f t="shared" si="9"/>
        <v/>
      </c>
      <c r="AC204" s="26" t="str">
        <f t="shared" si="10"/>
        <v/>
      </c>
      <c r="AD204" s="77" t="str">
        <f t="shared" si="11"/>
        <v/>
      </c>
    </row>
    <row r="205" spans="1:30" ht="22.5" customHeight="1">
      <c r="A205" s="29"/>
      <c r="B205" s="5"/>
      <c r="C205" s="73"/>
      <c r="D205" s="68"/>
      <c r="E205" s="69" t="str">
        <f>IF(ISERROR(
IF(C205="","",IFERROR(VLOOKUP(C205,'Cadastro de Funcionários'!$C$6:$G$205,5,0),""))),"",IF(C205="","",IFERROR(VLOOKUP(C205,'Cadastro de Funcionários'!$C$6:$G$205,5,0),"")))</f>
        <v/>
      </c>
      <c r="F205" s="73"/>
      <c r="G205" s="93"/>
      <c r="H205" s="93"/>
      <c r="I205" s="9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26" t="str">
        <f t="shared" si="9"/>
        <v/>
      </c>
      <c r="AC205" s="26" t="str">
        <f t="shared" si="10"/>
        <v/>
      </c>
      <c r="AD205" s="77" t="str">
        <f t="shared" si="11"/>
        <v/>
      </c>
    </row>
    <row r="206" spans="1:30" ht="22.5" customHeight="1">
      <c r="A206" s="29"/>
      <c r="B206" s="5"/>
      <c r="C206" s="73"/>
      <c r="D206" s="68"/>
      <c r="E206" s="69" t="str">
        <f>IF(ISERROR(
IF(C206="","",IFERROR(VLOOKUP(C206,'Cadastro de Funcionários'!$C$6:$G$205,5,0),""))),"",IF(C206="","",IFERROR(VLOOKUP(C206,'Cadastro de Funcionários'!$C$6:$G$205,5,0),"")))</f>
        <v/>
      </c>
      <c r="F206" s="73"/>
      <c r="G206" s="93"/>
      <c r="H206" s="93"/>
      <c r="I206" s="9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26" t="str">
        <f t="shared" si="9"/>
        <v/>
      </c>
      <c r="AC206" s="26" t="str">
        <f t="shared" si="10"/>
        <v/>
      </c>
      <c r="AD206" s="77" t="str">
        <f t="shared" si="11"/>
        <v/>
      </c>
    </row>
    <row r="207" spans="1:30" ht="22.5" customHeight="1">
      <c r="A207" s="29"/>
      <c r="B207" s="5"/>
      <c r="C207" s="73"/>
      <c r="D207" s="68"/>
      <c r="E207" s="69" t="str">
        <f>IF(ISERROR(
IF(C207="","",IFERROR(VLOOKUP(C207,'Cadastro de Funcionários'!$C$6:$G$205,5,0),""))),"",IF(C207="","",IFERROR(VLOOKUP(C207,'Cadastro de Funcionários'!$C$6:$G$205,5,0),"")))</f>
        <v/>
      </c>
      <c r="F207" s="73"/>
      <c r="G207" s="93"/>
      <c r="H207" s="93"/>
      <c r="I207" s="9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26" t="str">
        <f t="shared" si="9"/>
        <v/>
      </c>
      <c r="AC207" s="26" t="str">
        <f t="shared" si="10"/>
        <v/>
      </c>
      <c r="AD207" s="77" t="str">
        <f t="shared" si="11"/>
        <v/>
      </c>
    </row>
    <row r="208" spans="1:30" ht="22.5" customHeight="1">
      <c r="A208" s="29"/>
      <c r="B208" s="5"/>
      <c r="C208" s="73"/>
      <c r="D208" s="68"/>
      <c r="E208" s="69" t="str">
        <f>IF(ISERROR(
IF(C208="","",IFERROR(VLOOKUP(C208,'Cadastro de Funcionários'!$C$6:$G$205,5,0),""))),"",IF(C208="","",IFERROR(VLOOKUP(C208,'Cadastro de Funcionários'!$C$6:$G$205,5,0),"")))</f>
        <v/>
      </c>
      <c r="F208" s="73"/>
      <c r="G208" s="93"/>
      <c r="H208" s="93"/>
      <c r="I208" s="9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26" t="str">
        <f t="shared" si="9"/>
        <v/>
      </c>
      <c r="AC208" s="26" t="str">
        <f t="shared" si="10"/>
        <v/>
      </c>
      <c r="AD208" s="77" t="str">
        <f t="shared" si="11"/>
        <v/>
      </c>
    </row>
    <row r="209" spans="1:30" ht="22.5" customHeight="1">
      <c r="A209" s="29"/>
      <c r="B209" s="5"/>
      <c r="C209" s="73"/>
      <c r="D209" s="68"/>
      <c r="E209" s="69" t="str">
        <f>IF(ISERROR(
IF(C209="","",IFERROR(VLOOKUP(C209,'Cadastro de Funcionários'!$C$6:$G$205,5,0),""))),"",IF(C209="","",IFERROR(VLOOKUP(C209,'Cadastro de Funcionários'!$C$6:$G$205,5,0),"")))</f>
        <v/>
      </c>
      <c r="F209" s="73"/>
      <c r="G209" s="93"/>
      <c r="H209" s="93"/>
      <c r="I209" s="9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26" t="str">
        <f t="shared" si="9"/>
        <v/>
      </c>
      <c r="AC209" s="26" t="str">
        <f t="shared" si="10"/>
        <v/>
      </c>
      <c r="AD209" s="77" t="str">
        <f t="shared" si="11"/>
        <v/>
      </c>
    </row>
    <row r="210" spans="1:30" ht="22.5" customHeight="1">
      <c r="A210" s="29"/>
      <c r="B210" s="5"/>
      <c r="C210" s="73"/>
      <c r="D210" s="68"/>
      <c r="E210" s="69" t="str">
        <f>IF(ISERROR(
IF(C210="","",IFERROR(VLOOKUP(C210,'Cadastro de Funcionários'!$C$6:$G$205,5,0),""))),"",IF(C210="","",IFERROR(VLOOKUP(C210,'Cadastro de Funcionários'!$C$6:$G$205,5,0),"")))</f>
        <v/>
      </c>
      <c r="F210" s="73"/>
      <c r="G210" s="93"/>
      <c r="H210" s="93"/>
      <c r="I210" s="9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26" t="str">
        <f t="shared" si="9"/>
        <v/>
      </c>
      <c r="AC210" s="26" t="str">
        <f t="shared" si="10"/>
        <v/>
      </c>
      <c r="AD210" s="77" t="str">
        <f t="shared" si="11"/>
        <v/>
      </c>
    </row>
    <row r="211" spans="1:30" ht="22.5" customHeight="1">
      <c r="A211" s="29"/>
      <c r="B211" s="5"/>
      <c r="C211" s="73"/>
      <c r="D211" s="68"/>
      <c r="E211" s="69" t="str">
        <f>IF(ISERROR(
IF(C211="","",IFERROR(VLOOKUP(C211,'Cadastro de Funcionários'!$C$6:$G$205,5,0),""))),"",IF(C211="","",IFERROR(VLOOKUP(C211,'Cadastro de Funcionários'!$C$6:$G$205,5,0),"")))</f>
        <v/>
      </c>
      <c r="F211" s="73"/>
      <c r="G211" s="93"/>
      <c r="H211" s="93"/>
      <c r="I211" s="9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26" t="str">
        <f t="shared" si="9"/>
        <v/>
      </c>
      <c r="AC211" s="26" t="str">
        <f t="shared" si="10"/>
        <v/>
      </c>
      <c r="AD211" s="77" t="str">
        <f t="shared" si="11"/>
        <v/>
      </c>
    </row>
    <row r="212" spans="1:30" ht="22.5" customHeight="1">
      <c r="A212" s="29"/>
      <c r="B212" s="5"/>
      <c r="C212" s="73"/>
      <c r="D212" s="68"/>
      <c r="E212" s="69" t="str">
        <f>IF(ISERROR(
IF(C212="","",IFERROR(VLOOKUP(C212,'Cadastro de Funcionários'!$C$6:$G$205,5,0),""))),"",IF(C212="","",IFERROR(VLOOKUP(C212,'Cadastro de Funcionários'!$C$6:$G$205,5,0),"")))</f>
        <v/>
      </c>
      <c r="F212" s="73"/>
      <c r="G212" s="93"/>
      <c r="H212" s="93"/>
      <c r="I212" s="9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26" t="str">
        <f t="shared" si="9"/>
        <v/>
      </c>
      <c r="AC212" s="26" t="str">
        <f t="shared" si="10"/>
        <v/>
      </c>
      <c r="AD212" s="77" t="str">
        <f t="shared" si="11"/>
        <v/>
      </c>
    </row>
    <row r="213" spans="1:30" ht="22.5" customHeight="1">
      <c r="A213" s="29"/>
      <c r="B213" s="5"/>
      <c r="C213" s="73"/>
      <c r="D213" s="68"/>
      <c r="E213" s="69" t="str">
        <f>IF(ISERROR(
IF(C213="","",IFERROR(VLOOKUP(C213,'Cadastro de Funcionários'!$C$6:$G$205,5,0),""))),"",IF(C213="","",IFERROR(VLOOKUP(C213,'Cadastro de Funcionários'!$C$6:$G$205,5,0),"")))</f>
        <v/>
      </c>
      <c r="F213" s="73"/>
      <c r="G213" s="93"/>
      <c r="H213" s="93"/>
      <c r="I213" s="9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26" t="str">
        <f t="shared" si="9"/>
        <v/>
      </c>
      <c r="AC213" s="26" t="str">
        <f t="shared" si="10"/>
        <v/>
      </c>
      <c r="AD213" s="77" t="str">
        <f t="shared" si="11"/>
        <v/>
      </c>
    </row>
    <row r="214" spans="1:30" ht="22.5" customHeight="1">
      <c r="A214" s="29"/>
      <c r="B214" s="5"/>
      <c r="C214" s="73"/>
      <c r="D214" s="68"/>
      <c r="E214" s="69" t="str">
        <f>IF(ISERROR(
IF(C214="","",IFERROR(VLOOKUP(C214,'Cadastro de Funcionários'!$C$6:$G$205,5,0),""))),"",IF(C214="","",IFERROR(VLOOKUP(C214,'Cadastro de Funcionários'!$C$6:$G$205,5,0),"")))</f>
        <v/>
      </c>
      <c r="F214" s="73"/>
      <c r="G214" s="93"/>
      <c r="H214" s="93"/>
      <c r="I214" s="9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26" t="str">
        <f t="shared" si="9"/>
        <v/>
      </c>
      <c r="AC214" s="26" t="str">
        <f t="shared" si="10"/>
        <v/>
      </c>
      <c r="AD214" s="77" t="str">
        <f t="shared" si="11"/>
        <v/>
      </c>
    </row>
    <row r="215" spans="1:30" ht="22.5" customHeight="1">
      <c r="A215" s="29"/>
      <c r="B215" s="5"/>
      <c r="C215" s="73"/>
      <c r="D215" s="68"/>
      <c r="E215" s="69" t="str">
        <f>IF(ISERROR(
IF(C215="","",IFERROR(VLOOKUP(C215,'Cadastro de Funcionários'!$C$6:$G$205,5,0),""))),"",IF(C215="","",IFERROR(VLOOKUP(C215,'Cadastro de Funcionários'!$C$6:$G$205,5,0),"")))</f>
        <v/>
      </c>
      <c r="F215" s="73"/>
      <c r="G215" s="93"/>
      <c r="H215" s="93"/>
      <c r="I215" s="9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26" t="str">
        <f t="shared" si="9"/>
        <v/>
      </c>
      <c r="AC215" s="26" t="str">
        <f t="shared" si="10"/>
        <v/>
      </c>
      <c r="AD215" s="77" t="str">
        <f t="shared" si="11"/>
        <v/>
      </c>
    </row>
    <row r="216" spans="1:30" ht="22.5" customHeight="1">
      <c r="A216" s="29"/>
      <c r="B216" s="5"/>
      <c r="C216" s="73"/>
      <c r="D216" s="68"/>
      <c r="E216" s="69" t="str">
        <f>IF(ISERROR(
IF(C216="","",IFERROR(VLOOKUP(C216,'Cadastro de Funcionários'!$C$6:$G$205,5,0),""))),"",IF(C216="","",IFERROR(VLOOKUP(C216,'Cadastro de Funcionários'!$C$6:$G$205,5,0),"")))</f>
        <v/>
      </c>
      <c r="F216" s="73"/>
      <c r="G216" s="93"/>
      <c r="H216" s="93"/>
      <c r="I216" s="9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26" t="str">
        <f t="shared" si="9"/>
        <v/>
      </c>
      <c r="AC216" s="26" t="str">
        <f t="shared" si="10"/>
        <v/>
      </c>
      <c r="AD216" s="77" t="str">
        <f t="shared" si="11"/>
        <v/>
      </c>
    </row>
    <row r="217" spans="1:30" ht="22.5" customHeight="1">
      <c r="A217" s="29"/>
      <c r="B217" s="5"/>
      <c r="C217" s="73"/>
      <c r="D217" s="68"/>
      <c r="E217" s="69" t="str">
        <f>IF(ISERROR(
IF(C217="","",IFERROR(VLOOKUP(C217,'Cadastro de Funcionários'!$C$6:$G$205,5,0),""))),"",IF(C217="","",IFERROR(VLOOKUP(C217,'Cadastro de Funcionários'!$C$6:$G$205,5,0),"")))</f>
        <v/>
      </c>
      <c r="F217" s="73"/>
      <c r="G217" s="93"/>
      <c r="H217" s="93"/>
      <c r="I217" s="9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26" t="str">
        <f t="shared" si="9"/>
        <v/>
      </c>
      <c r="AC217" s="26" t="str">
        <f t="shared" si="10"/>
        <v/>
      </c>
      <c r="AD217" s="77" t="str">
        <f t="shared" si="11"/>
        <v/>
      </c>
    </row>
    <row r="218" spans="1:30" ht="22.5" customHeight="1">
      <c r="A218" s="29"/>
      <c r="B218" s="5"/>
      <c r="C218" s="73"/>
      <c r="D218" s="68"/>
      <c r="E218" s="69" t="str">
        <f>IF(ISERROR(
IF(C218="","",IFERROR(VLOOKUP(C218,'Cadastro de Funcionários'!$C$6:$G$205,5,0),""))),"",IF(C218="","",IFERROR(VLOOKUP(C218,'Cadastro de Funcionários'!$C$6:$G$205,5,0),"")))</f>
        <v/>
      </c>
      <c r="F218" s="73"/>
      <c r="G218" s="93"/>
      <c r="H218" s="93"/>
      <c r="I218" s="9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26" t="str">
        <f t="shared" si="9"/>
        <v/>
      </c>
      <c r="AC218" s="26" t="str">
        <f t="shared" si="10"/>
        <v/>
      </c>
      <c r="AD218" s="77" t="str">
        <f t="shared" si="11"/>
        <v/>
      </c>
    </row>
    <row r="219" spans="1:30" ht="22.5" customHeight="1">
      <c r="A219" s="29"/>
      <c r="B219" s="5"/>
      <c r="C219" s="73"/>
      <c r="D219" s="68"/>
      <c r="E219" s="69" t="str">
        <f>IF(ISERROR(
IF(C219="","",IFERROR(VLOOKUP(C219,'Cadastro de Funcionários'!$C$6:$G$205,5,0),""))),"",IF(C219="","",IFERROR(VLOOKUP(C219,'Cadastro de Funcionários'!$C$6:$G$205,5,0),"")))</f>
        <v/>
      </c>
      <c r="F219" s="73"/>
      <c r="G219" s="93"/>
      <c r="H219" s="93"/>
      <c r="I219" s="9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26" t="str">
        <f t="shared" si="9"/>
        <v/>
      </c>
      <c r="AC219" s="26" t="str">
        <f t="shared" si="10"/>
        <v/>
      </c>
      <c r="AD219" s="77" t="str">
        <f t="shared" si="11"/>
        <v/>
      </c>
    </row>
    <row r="220" spans="1:30" ht="22.5" customHeight="1">
      <c r="A220" s="29"/>
      <c r="B220" s="5"/>
      <c r="C220" s="73"/>
      <c r="D220" s="68"/>
      <c r="E220" s="69" t="str">
        <f>IF(ISERROR(
IF(C220="","",IFERROR(VLOOKUP(C220,'Cadastro de Funcionários'!$C$6:$G$205,5,0),""))),"",IF(C220="","",IFERROR(VLOOKUP(C220,'Cadastro de Funcionários'!$C$6:$G$205,5,0),"")))</f>
        <v/>
      </c>
      <c r="F220" s="73"/>
      <c r="G220" s="93"/>
      <c r="H220" s="93"/>
      <c r="I220" s="9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26" t="str">
        <f t="shared" si="9"/>
        <v/>
      </c>
      <c r="AC220" s="26" t="str">
        <f t="shared" si="10"/>
        <v/>
      </c>
      <c r="AD220" s="77" t="str">
        <f t="shared" si="11"/>
        <v/>
      </c>
    </row>
    <row r="221" spans="1:30" ht="22.5" customHeight="1">
      <c r="A221" s="29"/>
      <c r="B221" s="5"/>
      <c r="C221" s="73"/>
      <c r="D221" s="68"/>
      <c r="E221" s="69" t="str">
        <f>IF(ISERROR(
IF(C221="","",IFERROR(VLOOKUP(C221,'Cadastro de Funcionários'!$C$6:$G$205,5,0),""))),"",IF(C221="","",IFERROR(VLOOKUP(C221,'Cadastro de Funcionários'!$C$6:$G$205,5,0),"")))</f>
        <v/>
      </c>
      <c r="F221" s="73"/>
      <c r="G221" s="93"/>
      <c r="H221" s="93"/>
      <c r="I221" s="9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26" t="str">
        <f t="shared" si="9"/>
        <v/>
      </c>
      <c r="AC221" s="26" t="str">
        <f t="shared" si="10"/>
        <v/>
      </c>
      <c r="AD221" s="77" t="str">
        <f t="shared" si="11"/>
        <v/>
      </c>
    </row>
    <row r="222" spans="1:30" ht="22.5" customHeight="1">
      <c r="A222" s="29"/>
      <c r="B222" s="5"/>
      <c r="C222" s="73"/>
      <c r="D222" s="68"/>
      <c r="E222" s="69" t="str">
        <f>IF(ISERROR(
IF(C222="","",IFERROR(VLOOKUP(C222,'Cadastro de Funcionários'!$C$6:$G$205,5,0),""))),"",IF(C222="","",IFERROR(VLOOKUP(C222,'Cadastro de Funcionários'!$C$6:$G$205,5,0),"")))</f>
        <v/>
      </c>
      <c r="F222" s="73"/>
      <c r="G222" s="93"/>
      <c r="H222" s="93"/>
      <c r="I222" s="9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26" t="str">
        <f t="shared" si="9"/>
        <v/>
      </c>
      <c r="AC222" s="26" t="str">
        <f t="shared" si="10"/>
        <v/>
      </c>
      <c r="AD222" s="77" t="str">
        <f t="shared" si="11"/>
        <v/>
      </c>
    </row>
    <row r="223" spans="1:30" ht="22.5" customHeight="1">
      <c r="A223" s="29"/>
      <c r="B223" s="5"/>
      <c r="C223" s="73"/>
      <c r="D223" s="68"/>
      <c r="E223" s="69" t="str">
        <f>IF(ISERROR(
IF(C223="","",IFERROR(VLOOKUP(C223,'Cadastro de Funcionários'!$C$6:$G$205,5,0),""))),"",IF(C223="","",IFERROR(VLOOKUP(C223,'Cadastro de Funcionários'!$C$6:$G$205,5,0),"")))</f>
        <v/>
      </c>
      <c r="F223" s="73"/>
      <c r="G223" s="93"/>
      <c r="H223" s="93"/>
      <c r="I223" s="9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26" t="str">
        <f t="shared" si="9"/>
        <v/>
      </c>
      <c r="AC223" s="26" t="str">
        <f t="shared" si="10"/>
        <v/>
      </c>
      <c r="AD223" s="77" t="str">
        <f t="shared" si="11"/>
        <v/>
      </c>
    </row>
    <row r="224" spans="1:30" ht="22.5" customHeight="1">
      <c r="A224" s="29"/>
      <c r="B224" s="5"/>
      <c r="C224" s="73"/>
      <c r="D224" s="68"/>
      <c r="E224" s="69" t="str">
        <f>IF(ISERROR(
IF(C224="","",IFERROR(VLOOKUP(C224,'Cadastro de Funcionários'!$C$6:$G$205,5,0),""))),"",IF(C224="","",IFERROR(VLOOKUP(C224,'Cadastro de Funcionários'!$C$6:$G$205,5,0),"")))</f>
        <v/>
      </c>
      <c r="F224" s="73"/>
      <c r="G224" s="93"/>
      <c r="H224" s="93"/>
      <c r="I224" s="9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26" t="str">
        <f t="shared" si="9"/>
        <v/>
      </c>
      <c r="AC224" s="26" t="str">
        <f t="shared" si="10"/>
        <v/>
      </c>
      <c r="AD224" s="77" t="str">
        <f t="shared" si="11"/>
        <v/>
      </c>
    </row>
    <row r="225" spans="1:30" ht="22.5" customHeight="1">
      <c r="A225" s="29"/>
      <c r="B225" s="5"/>
      <c r="C225" s="73"/>
      <c r="D225" s="68"/>
      <c r="E225" s="69" t="str">
        <f>IF(ISERROR(
IF(C225="","",IFERROR(VLOOKUP(C225,'Cadastro de Funcionários'!$C$6:$G$205,5,0),""))),"",IF(C225="","",IFERROR(VLOOKUP(C225,'Cadastro de Funcionários'!$C$6:$G$205,5,0),"")))</f>
        <v/>
      </c>
      <c r="F225" s="73"/>
      <c r="G225" s="93"/>
      <c r="H225" s="93"/>
      <c r="I225" s="9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26" t="str">
        <f t="shared" si="9"/>
        <v/>
      </c>
      <c r="AC225" s="26" t="str">
        <f t="shared" si="10"/>
        <v/>
      </c>
      <c r="AD225" s="77" t="str">
        <f t="shared" si="11"/>
        <v/>
      </c>
    </row>
    <row r="226" spans="1:30" ht="22.5" customHeight="1">
      <c r="A226" s="29"/>
      <c r="B226" s="5"/>
      <c r="C226" s="73"/>
      <c r="D226" s="68"/>
      <c r="E226" s="69" t="str">
        <f>IF(ISERROR(
IF(C226="","",IFERROR(VLOOKUP(C226,'Cadastro de Funcionários'!$C$6:$G$205,5,0),""))),"",IF(C226="","",IFERROR(VLOOKUP(C226,'Cadastro de Funcionários'!$C$6:$G$205,5,0),"")))</f>
        <v/>
      </c>
      <c r="F226" s="73"/>
      <c r="G226" s="93"/>
      <c r="H226" s="93"/>
      <c r="I226" s="9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26" t="str">
        <f t="shared" si="9"/>
        <v/>
      </c>
      <c r="AC226" s="26" t="str">
        <f t="shared" si="10"/>
        <v/>
      </c>
      <c r="AD226" s="77" t="str">
        <f t="shared" si="11"/>
        <v/>
      </c>
    </row>
    <row r="227" spans="1:30" ht="22.5" customHeight="1">
      <c r="A227" s="29"/>
      <c r="B227" s="5"/>
      <c r="C227" s="73"/>
      <c r="D227" s="68"/>
      <c r="E227" s="69" t="str">
        <f>IF(ISERROR(
IF(C227="","",IFERROR(VLOOKUP(C227,'Cadastro de Funcionários'!$C$6:$G$205,5,0),""))),"",IF(C227="","",IFERROR(VLOOKUP(C227,'Cadastro de Funcionários'!$C$6:$G$205,5,0),"")))</f>
        <v/>
      </c>
      <c r="F227" s="73"/>
      <c r="G227" s="93"/>
      <c r="H227" s="93"/>
      <c r="I227" s="9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26" t="str">
        <f t="shared" si="9"/>
        <v/>
      </c>
      <c r="AC227" s="26" t="str">
        <f t="shared" si="10"/>
        <v/>
      </c>
      <c r="AD227" s="77" t="str">
        <f t="shared" si="11"/>
        <v/>
      </c>
    </row>
    <row r="228" spans="1:30" ht="22.5" customHeight="1">
      <c r="A228" s="29"/>
      <c r="B228" s="5"/>
      <c r="C228" s="73"/>
      <c r="D228" s="68"/>
      <c r="E228" s="69" t="str">
        <f>IF(ISERROR(
IF(C228="","",IFERROR(VLOOKUP(C228,'Cadastro de Funcionários'!$C$6:$G$205,5,0),""))),"",IF(C228="","",IFERROR(VLOOKUP(C228,'Cadastro de Funcionários'!$C$6:$G$205,5,0),"")))</f>
        <v/>
      </c>
      <c r="F228" s="73"/>
      <c r="G228" s="93"/>
      <c r="H228" s="93"/>
      <c r="I228" s="9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26" t="str">
        <f t="shared" si="9"/>
        <v/>
      </c>
      <c r="AC228" s="26" t="str">
        <f t="shared" si="10"/>
        <v/>
      </c>
      <c r="AD228" s="77" t="str">
        <f t="shared" si="11"/>
        <v/>
      </c>
    </row>
    <row r="229" spans="1:30" ht="22.5" customHeight="1">
      <c r="A229" s="29"/>
      <c r="B229" s="5"/>
      <c r="C229" s="73"/>
      <c r="D229" s="68"/>
      <c r="E229" s="69" t="str">
        <f>IF(ISERROR(
IF(C229="","",IFERROR(VLOOKUP(C229,'Cadastro de Funcionários'!$C$6:$G$205,5,0),""))),"",IF(C229="","",IFERROR(VLOOKUP(C229,'Cadastro de Funcionários'!$C$6:$G$205,5,0),"")))</f>
        <v/>
      </c>
      <c r="F229" s="73"/>
      <c r="G229" s="93"/>
      <c r="H229" s="93"/>
      <c r="I229" s="9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26" t="str">
        <f t="shared" si="9"/>
        <v/>
      </c>
      <c r="AC229" s="26" t="str">
        <f t="shared" si="10"/>
        <v/>
      </c>
      <c r="AD229" s="77" t="str">
        <f t="shared" si="11"/>
        <v/>
      </c>
    </row>
    <row r="230" spans="1:30" ht="22.5" customHeight="1">
      <c r="A230" s="29"/>
      <c r="B230" s="5"/>
      <c r="C230" s="73"/>
      <c r="D230" s="68"/>
      <c r="E230" s="69" t="str">
        <f>IF(ISERROR(
IF(C230="","",IFERROR(VLOOKUP(C230,'Cadastro de Funcionários'!$C$6:$G$205,5,0),""))),"",IF(C230="","",IFERROR(VLOOKUP(C230,'Cadastro de Funcionários'!$C$6:$G$205,5,0),"")))</f>
        <v/>
      </c>
      <c r="F230" s="73"/>
      <c r="G230" s="93"/>
      <c r="H230" s="93"/>
      <c r="I230" s="9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26" t="str">
        <f t="shared" si="9"/>
        <v/>
      </c>
      <c r="AC230" s="26" t="str">
        <f t="shared" si="10"/>
        <v/>
      </c>
      <c r="AD230" s="77" t="str">
        <f t="shared" si="11"/>
        <v/>
      </c>
    </row>
    <row r="231" spans="1:30" ht="22.5" customHeight="1">
      <c r="A231" s="95"/>
      <c r="B231" s="5"/>
      <c r="C231" s="73"/>
      <c r="D231" s="68"/>
      <c r="E231" s="69" t="str">
        <f>IF(ISERROR(
IF(C231="","",IFERROR(VLOOKUP(C231,'Cadastro de Funcionários'!$C$6:$G$205,5,0),""))),"",IF(C231="","",IFERROR(VLOOKUP(C231,'Cadastro de Funcionários'!$C$6:$G$205,5,0),"")))</f>
        <v/>
      </c>
      <c r="F231" s="73"/>
      <c r="G231" s="93"/>
      <c r="H231" s="93"/>
      <c r="I231" s="9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26" t="str">
        <f t="shared" si="9"/>
        <v/>
      </c>
      <c r="AC231" s="26" t="str">
        <f t="shared" si="10"/>
        <v/>
      </c>
      <c r="AD231" s="77" t="str">
        <f t="shared" si="11"/>
        <v/>
      </c>
    </row>
    <row r="232" spans="1:30" ht="22.5" customHeight="1">
      <c r="A232" s="95"/>
      <c r="B232" s="5"/>
      <c r="C232" s="73"/>
      <c r="D232" s="68"/>
      <c r="E232" s="69" t="str">
        <f>IF(ISERROR(
IF(C232="","",IFERROR(VLOOKUP(C232,'Cadastro de Funcionários'!$C$6:$G$205,5,0),""))),"",IF(C232="","",IFERROR(VLOOKUP(C232,'Cadastro de Funcionários'!$C$6:$G$205,5,0),"")))</f>
        <v/>
      </c>
      <c r="F232" s="73"/>
      <c r="G232" s="93"/>
      <c r="H232" s="93"/>
      <c r="I232" s="9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26" t="str">
        <f t="shared" si="9"/>
        <v/>
      </c>
      <c r="AC232" s="26" t="str">
        <f t="shared" si="10"/>
        <v/>
      </c>
      <c r="AD232" s="77" t="str">
        <f t="shared" si="11"/>
        <v/>
      </c>
    </row>
    <row r="233" spans="1:30" ht="22.5" customHeight="1">
      <c r="A233" s="95"/>
      <c r="B233" s="5"/>
      <c r="C233" s="73"/>
      <c r="D233" s="68"/>
      <c r="E233" s="69" t="str">
        <f>IF(ISERROR(
IF(C233="","",IFERROR(VLOOKUP(C233,'Cadastro de Funcionários'!$C$6:$G$205,5,0),""))),"",IF(C233="","",IFERROR(VLOOKUP(C233,'Cadastro de Funcionários'!$C$6:$G$205,5,0),"")))</f>
        <v/>
      </c>
      <c r="F233" s="73"/>
      <c r="G233" s="93"/>
      <c r="H233" s="93"/>
      <c r="I233" s="9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26" t="str">
        <f t="shared" si="9"/>
        <v/>
      </c>
      <c r="AC233" s="26" t="str">
        <f t="shared" si="10"/>
        <v/>
      </c>
      <c r="AD233" s="77" t="str">
        <f t="shared" si="11"/>
        <v/>
      </c>
    </row>
    <row r="234" spans="1:30" ht="22.5" customHeight="1">
      <c r="A234" s="95"/>
      <c r="B234" s="5"/>
      <c r="C234" s="73"/>
      <c r="D234" s="68"/>
      <c r="E234" s="69" t="str">
        <f>IF(ISERROR(
IF(C234="","",IFERROR(VLOOKUP(C234,'Cadastro de Funcionários'!$C$6:$G$205,5,0),""))),"",IF(C234="","",IFERROR(VLOOKUP(C234,'Cadastro de Funcionários'!$C$6:$G$205,5,0),"")))</f>
        <v/>
      </c>
      <c r="F234" s="73"/>
      <c r="G234" s="93"/>
      <c r="H234" s="93"/>
      <c r="I234" s="9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26" t="str">
        <f t="shared" si="9"/>
        <v/>
      </c>
      <c r="AC234" s="26" t="str">
        <f t="shared" si="10"/>
        <v/>
      </c>
      <c r="AD234" s="77" t="str">
        <f t="shared" si="11"/>
        <v/>
      </c>
    </row>
    <row r="235" spans="1:30" ht="22.5" customHeight="1">
      <c r="A235" s="95"/>
      <c r="B235" s="5"/>
      <c r="C235" s="73"/>
      <c r="D235" s="68"/>
      <c r="E235" s="69" t="str">
        <f>IF(ISERROR(
IF(C235="","",IFERROR(VLOOKUP(C235,'Cadastro de Funcionários'!$C$6:$G$205,5,0),""))),"",IF(C235="","",IFERROR(VLOOKUP(C235,'Cadastro de Funcionários'!$C$6:$G$205,5,0),"")))</f>
        <v/>
      </c>
      <c r="F235" s="73"/>
      <c r="G235" s="93"/>
      <c r="H235" s="93"/>
      <c r="I235" s="9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26" t="str">
        <f t="shared" si="9"/>
        <v/>
      </c>
      <c r="AC235" s="26" t="str">
        <f t="shared" si="10"/>
        <v/>
      </c>
      <c r="AD235" s="77" t="str">
        <f t="shared" si="11"/>
        <v/>
      </c>
    </row>
    <row r="236" spans="1:30" ht="22.5" customHeight="1">
      <c r="A236" s="95"/>
      <c r="B236" s="5"/>
      <c r="C236" s="73"/>
      <c r="D236" s="68"/>
      <c r="E236" s="69" t="str">
        <f>IF(ISERROR(
IF(C236="","",IFERROR(VLOOKUP(C236,'Cadastro de Funcionários'!$C$6:$G$205,5,0),""))),"",IF(C236="","",IFERROR(VLOOKUP(C236,'Cadastro de Funcionários'!$C$6:$G$205,5,0),"")))</f>
        <v/>
      </c>
      <c r="F236" s="73"/>
      <c r="G236" s="93"/>
      <c r="H236" s="93"/>
      <c r="I236" s="9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26" t="str">
        <f t="shared" si="9"/>
        <v/>
      </c>
      <c r="AC236" s="26" t="str">
        <f t="shared" si="10"/>
        <v/>
      </c>
      <c r="AD236" s="77" t="str">
        <f t="shared" si="11"/>
        <v/>
      </c>
    </row>
    <row r="237" spans="1:30" ht="22.5" customHeight="1">
      <c r="A237" s="95"/>
      <c r="B237" s="5"/>
      <c r="C237" s="73"/>
      <c r="D237" s="68"/>
      <c r="E237" s="69" t="str">
        <f>IF(ISERROR(
IF(C237="","",IFERROR(VLOOKUP(C237,'Cadastro de Funcionários'!$C$6:$G$205,5,0),""))),"",IF(C237="","",IFERROR(VLOOKUP(C237,'Cadastro de Funcionários'!$C$6:$G$205,5,0),"")))</f>
        <v/>
      </c>
      <c r="F237" s="73"/>
      <c r="G237" s="93"/>
      <c r="H237" s="93"/>
      <c r="I237" s="9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26" t="str">
        <f t="shared" si="9"/>
        <v/>
      </c>
      <c r="AC237" s="26" t="str">
        <f t="shared" si="10"/>
        <v/>
      </c>
      <c r="AD237" s="77" t="str">
        <f t="shared" si="11"/>
        <v/>
      </c>
    </row>
    <row r="238" spans="1:30" ht="22.5" customHeight="1">
      <c r="A238" s="95"/>
      <c r="B238" s="5"/>
      <c r="C238" s="73"/>
      <c r="D238" s="68"/>
      <c r="E238" s="69" t="str">
        <f>IF(ISERROR(
IF(C238="","",IFERROR(VLOOKUP(C238,'Cadastro de Funcionários'!$C$6:$G$205,5,0),""))),"",IF(C238="","",IFERROR(VLOOKUP(C238,'Cadastro de Funcionários'!$C$6:$G$205,5,0),"")))</f>
        <v/>
      </c>
      <c r="F238" s="73"/>
      <c r="G238" s="93"/>
      <c r="H238" s="93"/>
      <c r="I238" s="9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26" t="str">
        <f t="shared" si="9"/>
        <v/>
      </c>
      <c r="AC238" s="26" t="str">
        <f t="shared" si="10"/>
        <v/>
      </c>
      <c r="AD238" s="77" t="str">
        <f t="shared" si="11"/>
        <v/>
      </c>
    </row>
    <row r="239" spans="1:30" ht="22.5" customHeight="1">
      <c r="A239" s="95"/>
      <c r="B239" s="5"/>
      <c r="C239" s="73"/>
      <c r="D239" s="68"/>
      <c r="E239" s="69" t="str">
        <f>IF(ISERROR(
IF(C239="","",IFERROR(VLOOKUP(C239,'Cadastro de Funcionários'!$C$6:$G$205,5,0),""))),"",IF(C239="","",IFERROR(VLOOKUP(C239,'Cadastro de Funcionários'!$C$6:$G$205,5,0),"")))</f>
        <v/>
      </c>
      <c r="F239" s="73"/>
      <c r="G239" s="93"/>
      <c r="H239" s="93"/>
      <c r="I239" s="9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26" t="str">
        <f t="shared" si="9"/>
        <v/>
      </c>
      <c r="AC239" s="26" t="str">
        <f t="shared" si="10"/>
        <v/>
      </c>
      <c r="AD239" s="77" t="str">
        <f t="shared" si="11"/>
        <v/>
      </c>
    </row>
    <row r="240" spans="1:30" ht="22.5" customHeight="1">
      <c r="A240" s="95"/>
      <c r="B240" s="5"/>
      <c r="C240" s="73"/>
      <c r="D240" s="68"/>
      <c r="E240" s="69" t="str">
        <f>IF(ISERROR(
IF(C240="","",IFERROR(VLOOKUP(C240,'Cadastro de Funcionários'!$C$6:$G$205,5,0),""))),"",IF(C240="","",IFERROR(VLOOKUP(C240,'Cadastro de Funcionários'!$C$6:$G$205,5,0),"")))</f>
        <v/>
      </c>
      <c r="F240" s="73"/>
      <c r="G240" s="93"/>
      <c r="H240" s="93"/>
      <c r="I240" s="9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26" t="str">
        <f t="shared" si="9"/>
        <v/>
      </c>
      <c r="AC240" s="26" t="str">
        <f t="shared" si="10"/>
        <v/>
      </c>
      <c r="AD240" s="77" t="str">
        <f t="shared" si="11"/>
        <v/>
      </c>
    </row>
    <row r="241" spans="1:30" ht="22.5" customHeight="1">
      <c r="A241" s="95"/>
      <c r="B241" s="5"/>
      <c r="C241" s="73"/>
      <c r="D241" s="68"/>
      <c r="E241" s="69" t="str">
        <f>IF(ISERROR(
IF(C241="","",IFERROR(VLOOKUP(C241,'Cadastro de Funcionários'!$C$6:$G$205,5,0),""))),"",IF(C241="","",IFERROR(VLOOKUP(C241,'Cadastro de Funcionários'!$C$6:$G$205,5,0),"")))</f>
        <v/>
      </c>
      <c r="F241" s="73"/>
      <c r="G241" s="93"/>
      <c r="H241" s="93"/>
      <c r="I241" s="9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26" t="str">
        <f t="shared" si="9"/>
        <v/>
      </c>
      <c r="AC241" s="26" t="str">
        <f t="shared" si="10"/>
        <v/>
      </c>
      <c r="AD241" s="77" t="str">
        <f t="shared" si="11"/>
        <v/>
      </c>
    </row>
    <row r="242" spans="1:30" ht="22.5" customHeight="1">
      <c r="A242" s="95"/>
      <c r="B242" s="5"/>
      <c r="C242" s="73"/>
      <c r="D242" s="68"/>
      <c r="E242" s="69" t="str">
        <f>IF(ISERROR(
IF(C242="","",IFERROR(VLOOKUP(C242,'Cadastro de Funcionários'!$C$6:$G$205,5,0),""))),"",IF(C242="","",IFERROR(VLOOKUP(C242,'Cadastro de Funcionários'!$C$6:$G$205,5,0),"")))</f>
        <v/>
      </c>
      <c r="F242" s="73"/>
      <c r="G242" s="93"/>
      <c r="H242" s="93"/>
      <c r="I242" s="9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26" t="str">
        <f t="shared" si="9"/>
        <v/>
      </c>
      <c r="AC242" s="26" t="str">
        <f t="shared" si="10"/>
        <v/>
      </c>
      <c r="AD242" s="77" t="str">
        <f t="shared" si="11"/>
        <v/>
      </c>
    </row>
    <row r="243" spans="1:30" ht="22.5" customHeight="1">
      <c r="A243" s="95"/>
      <c r="B243" s="5"/>
      <c r="C243" s="73"/>
      <c r="D243" s="68"/>
      <c r="E243" s="69" t="str">
        <f>IF(ISERROR(
IF(C243="","",IFERROR(VLOOKUP(C243,'Cadastro de Funcionários'!$C$6:$G$205,5,0),""))),"",IF(C243="","",IFERROR(VLOOKUP(C243,'Cadastro de Funcionários'!$C$6:$G$205,5,0),"")))</f>
        <v/>
      </c>
      <c r="F243" s="73"/>
      <c r="G243" s="93"/>
      <c r="H243" s="93"/>
      <c r="I243" s="9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26" t="str">
        <f t="shared" si="9"/>
        <v/>
      </c>
      <c r="AC243" s="26" t="str">
        <f t="shared" si="10"/>
        <v/>
      </c>
      <c r="AD243" s="77" t="str">
        <f t="shared" si="11"/>
        <v/>
      </c>
    </row>
    <row r="244" spans="1:30" ht="22.5" customHeight="1">
      <c r="A244" s="95"/>
      <c r="B244" s="5"/>
      <c r="C244" s="73"/>
      <c r="D244" s="68"/>
      <c r="E244" s="69" t="str">
        <f>IF(ISERROR(
IF(C244="","",IFERROR(VLOOKUP(C244,'Cadastro de Funcionários'!$C$6:$G$205,5,0),""))),"",IF(C244="","",IFERROR(VLOOKUP(C244,'Cadastro de Funcionários'!$C$6:$G$205,5,0),"")))</f>
        <v/>
      </c>
      <c r="F244" s="73"/>
      <c r="G244" s="93"/>
      <c r="H244" s="93"/>
      <c r="I244" s="9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26" t="str">
        <f t="shared" si="9"/>
        <v/>
      </c>
      <c r="AC244" s="26" t="str">
        <f t="shared" si="10"/>
        <v/>
      </c>
      <c r="AD244" s="77" t="str">
        <f t="shared" si="11"/>
        <v/>
      </c>
    </row>
    <row r="245" spans="1:30" ht="22.5" customHeight="1">
      <c r="A245" s="95"/>
      <c r="B245" s="5"/>
      <c r="C245" s="73"/>
      <c r="D245" s="68"/>
      <c r="E245" s="69" t="str">
        <f>IF(ISERROR(
IF(C245="","",IFERROR(VLOOKUP(C245,'Cadastro de Funcionários'!$C$6:$G$205,5,0),""))),"",IF(C245="","",IFERROR(VLOOKUP(C245,'Cadastro de Funcionários'!$C$6:$G$205,5,0),"")))</f>
        <v/>
      </c>
      <c r="F245" s="73"/>
      <c r="G245" s="93"/>
      <c r="H245" s="93"/>
      <c r="I245" s="9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26" t="str">
        <f t="shared" si="9"/>
        <v/>
      </c>
      <c r="AC245" s="26" t="str">
        <f t="shared" si="10"/>
        <v/>
      </c>
      <c r="AD245" s="77" t="str">
        <f t="shared" si="11"/>
        <v/>
      </c>
    </row>
    <row r="246" spans="1:30" ht="22.5" customHeight="1">
      <c r="A246" s="95"/>
      <c r="B246" s="5"/>
      <c r="C246" s="73"/>
      <c r="D246" s="68"/>
      <c r="E246" s="69" t="str">
        <f>IF(ISERROR(
IF(C246="","",IFERROR(VLOOKUP(C246,'Cadastro de Funcionários'!$C$6:$G$205,5,0),""))),"",IF(C246="","",IFERROR(VLOOKUP(C246,'Cadastro de Funcionários'!$C$6:$G$205,5,0),"")))</f>
        <v/>
      </c>
      <c r="F246" s="73"/>
      <c r="G246" s="93"/>
      <c r="H246" s="93"/>
      <c r="I246" s="9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26" t="str">
        <f t="shared" si="9"/>
        <v/>
      </c>
      <c r="AC246" s="26" t="str">
        <f t="shared" si="10"/>
        <v/>
      </c>
      <c r="AD246" s="77" t="str">
        <f t="shared" si="11"/>
        <v/>
      </c>
    </row>
    <row r="247" spans="1:30" ht="22.5" customHeight="1">
      <c r="A247" s="95"/>
      <c r="B247" s="5"/>
      <c r="C247" s="73"/>
      <c r="D247" s="68"/>
      <c r="E247" s="69" t="str">
        <f>IF(ISERROR(
IF(C247="","",IFERROR(VLOOKUP(C247,'Cadastro de Funcionários'!$C$6:$G$205,5,0),""))),"",IF(C247="","",IFERROR(VLOOKUP(C247,'Cadastro de Funcionários'!$C$6:$G$205,5,0),"")))</f>
        <v/>
      </c>
      <c r="F247" s="73"/>
      <c r="G247" s="93"/>
      <c r="H247" s="93"/>
      <c r="I247" s="9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26" t="str">
        <f t="shared" si="9"/>
        <v/>
      </c>
      <c r="AC247" s="26" t="str">
        <f t="shared" si="10"/>
        <v/>
      </c>
      <c r="AD247" s="77" t="str">
        <f t="shared" si="11"/>
        <v/>
      </c>
    </row>
    <row r="248" spans="1:30" ht="22.5" customHeight="1">
      <c r="A248" s="95"/>
      <c r="B248" s="5"/>
      <c r="C248" s="73"/>
      <c r="D248" s="68"/>
      <c r="E248" s="69" t="str">
        <f>IF(ISERROR(
IF(C248="","",IFERROR(VLOOKUP(C248,'Cadastro de Funcionários'!$C$6:$G$205,5,0),""))),"",IF(C248="","",IFERROR(VLOOKUP(C248,'Cadastro de Funcionários'!$C$6:$G$205,5,0),"")))</f>
        <v/>
      </c>
      <c r="F248" s="73"/>
      <c r="G248" s="93"/>
      <c r="H248" s="93"/>
      <c r="I248" s="9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26" t="str">
        <f t="shared" si="9"/>
        <v/>
      </c>
      <c r="AC248" s="26" t="str">
        <f t="shared" si="10"/>
        <v/>
      </c>
      <c r="AD248" s="77" t="str">
        <f t="shared" si="11"/>
        <v/>
      </c>
    </row>
    <row r="249" spans="1:30" ht="22.5" customHeight="1">
      <c r="A249" s="95"/>
      <c r="B249" s="5"/>
      <c r="C249" s="73"/>
      <c r="D249" s="68"/>
      <c r="E249" s="69" t="str">
        <f>IF(ISERROR(
IF(C249="","",IFERROR(VLOOKUP(C249,'Cadastro de Funcionários'!$C$6:$G$205,5,0),""))),"",IF(C249="","",IFERROR(VLOOKUP(C249,'Cadastro de Funcionários'!$C$6:$G$205,5,0),"")))</f>
        <v/>
      </c>
      <c r="F249" s="73"/>
      <c r="G249" s="93"/>
      <c r="H249" s="93"/>
      <c r="I249" s="9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26" t="str">
        <f t="shared" si="9"/>
        <v/>
      </c>
      <c r="AC249" s="26" t="str">
        <f t="shared" si="10"/>
        <v/>
      </c>
      <c r="AD249" s="77" t="str">
        <f t="shared" si="11"/>
        <v/>
      </c>
    </row>
    <row r="250" spans="1:30" ht="22.5" customHeight="1">
      <c r="A250" s="95"/>
      <c r="B250" s="5"/>
      <c r="C250" s="73"/>
      <c r="D250" s="68"/>
      <c r="E250" s="69" t="str">
        <f>IF(ISERROR(
IF(C250="","",IFERROR(VLOOKUP(C250,'Cadastro de Funcionários'!$C$6:$G$205,5,0),""))),"",IF(C250="","",IFERROR(VLOOKUP(C250,'Cadastro de Funcionários'!$C$6:$G$205,5,0),"")))</f>
        <v/>
      </c>
      <c r="F250" s="73"/>
      <c r="G250" s="93"/>
      <c r="H250" s="93"/>
      <c r="I250" s="9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26" t="str">
        <f t="shared" si="9"/>
        <v/>
      </c>
      <c r="AC250" s="26" t="str">
        <f t="shared" si="10"/>
        <v/>
      </c>
      <c r="AD250" s="77" t="str">
        <f t="shared" si="11"/>
        <v/>
      </c>
    </row>
    <row r="251" spans="1:30" ht="22.5" customHeight="1">
      <c r="A251" s="95"/>
      <c r="B251" s="5"/>
      <c r="C251" s="73"/>
      <c r="D251" s="68"/>
      <c r="E251" s="69" t="str">
        <f>IF(ISERROR(
IF(C251="","",IFERROR(VLOOKUP(C251,'Cadastro de Funcionários'!$C$6:$G$205,5,0),""))),"",IF(C251="","",IFERROR(VLOOKUP(C251,'Cadastro de Funcionários'!$C$6:$G$205,5,0),"")))</f>
        <v/>
      </c>
      <c r="F251" s="73"/>
      <c r="G251" s="93"/>
      <c r="H251" s="93"/>
      <c r="I251" s="9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26" t="str">
        <f t="shared" si="9"/>
        <v/>
      </c>
      <c r="AC251" s="26" t="str">
        <f t="shared" si="10"/>
        <v/>
      </c>
      <c r="AD251" s="77" t="str">
        <f t="shared" si="11"/>
        <v/>
      </c>
    </row>
    <row r="252" spans="1:30" ht="22.5" customHeight="1">
      <c r="A252" s="95"/>
      <c r="B252" s="5"/>
      <c r="C252" s="73"/>
      <c r="D252" s="68"/>
      <c r="E252" s="69" t="str">
        <f>IF(ISERROR(
IF(C252="","",IFERROR(VLOOKUP(C252,'Cadastro de Funcionários'!$C$6:$G$205,5,0),""))),"",IF(C252="","",IFERROR(VLOOKUP(C252,'Cadastro de Funcionários'!$C$6:$G$205,5,0),"")))</f>
        <v/>
      </c>
      <c r="F252" s="73"/>
      <c r="G252" s="93"/>
      <c r="H252" s="93"/>
      <c r="I252" s="9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26" t="str">
        <f t="shared" si="9"/>
        <v/>
      </c>
      <c r="AC252" s="26" t="str">
        <f t="shared" si="10"/>
        <v/>
      </c>
      <c r="AD252" s="77" t="str">
        <f t="shared" si="11"/>
        <v/>
      </c>
    </row>
    <row r="253" spans="1:30" ht="22.5" customHeight="1">
      <c r="A253" s="95"/>
      <c r="B253" s="5"/>
      <c r="C253" s="73"/>
      <c r="D253" s="68"/>
      <c r="E253" s="69" t="str">
        <f>IF(ISERROR(
IF(C253="","",IFERROR(VLOOKUP(C253,'Cadastro de Funcionários'!$C$6:$G$205,5,0),""))),"",IF(C253="","",IFERROR(VLOOKUP(C253,'Cadastro de Funcionários'!$C$6:$G$205,5,0),"")))</f>
        <v/>
      </c>
      <c r="F253" s="73"/>
      <c r="G253" s="93"/>
      <c r="H253" s="93"/>
      <c r="I253" s="9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26" t="str">
        <f t="shared" si="9"/>
        <v/>
      </c>
      <c r="AC253" s="26" t="str">
        <f t="shared" si="10"/>
        <v/>
      </c>
      <c r="AD253" s="77" t="str">
        <f t="shared" si="11"/>
        <v/>
      </c>
    </row>
    <row r="254" spans="1:30" ht="22.5" customHeight="1">
      <c r="A254" s="95"/>
      <c r="B254" s="5"/>
      <c r="C254" s="73"/>
      <c r="D254" s="68"/>
      <c r="E254" s="69" t="str">
        <f>IF(ISERROR(
IF(C254="","",IFERROR(VLOOKUP(C254,'Cadastro de Funcionários'!$C$6:$G$205,5,0),""))),"",IF(C254="","",IFERROR(VLOOKUP(C254,'Cadastro de Funcionários'!$C$6:$G$205,5,0),"")))</f>
        <v/>
      </c>
      <c r="F254" s="73"/>
      <c r="G254" s="93"/>
      <c r="H254" s="93"/>
      <c r="I254" s="9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26" t="str">
        <f t="shared" si="9"/>
        <v/>
      </c>
      <c r="AC254" s="26" t="str">
        <f t="shared" si="10"/>
        <v/>
      </c>
      <c r="AD254" s="77" t="str">
        <f t="shared" si="11"/>
        <v/>
      </c>
    </row>
    <row r="255" spans="1:30" ht="22.5" customHeight="1">
      <c r="A255" s="95"/>
      <c r="B255" s="5"/>
      <c r="C255" s="73"/>
      <c r="D255" s="68"/>
      <c r="E255" s="69" t="str">
        <f>IF(ISERROR(
IF(C255="","",IFERROR(VLOOKUP(C255,'Cadastro de Funcionários'!$C$6:$G$205,5,0),""))),"",IF(C255="","",IFERROR(VLOOKUP(C255,'Cadastro de Funcionários'!$C$6:$G$205,5,0),"")))</f>
        <v/>
      </c>
      <c r="F255" s="73"/>
      <c r="G255" s="93"/>
      <c r="H255" s="93"/>
      <c r="I255" s="9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26" t="str">
        <f t="shared" si="9"/>
        <v/>
      </c>
      <c r="AC255" s="26" t="str">
        <f t="shared" si="10"/>
        <v/>
      </c>
      <c r="AD255" s="77" t="str">
        <f t="shared" si="11"/>
        <v/>
      </c>
    </row>
    <row r="256" spans="1:30" ht="22.5" customHeight="1">
      <c r="A256" s="95"/>
      <c r="B256" s="5"/>
      <c r="C256" s="73"/>
      <c r="D256" s="68"/>
      <c r="E256" s="69" t="str">
        <f>IF(ISERROR(
IF(C256="","",IFERROR(VLOOKUP(C256,'Cadastro de Funcionários'!$C$6:$G$205,5,0),""))),"",IF(C256="","",IFERROR(VLOOKUP(C256,'Cadastro de Funcionários'!$C$6:$G$205,5,0),"")))</f>
        <v/>
      </c>
      <c r="F256" s="73"/>
      <c r="G256" s="93"/>
      <c r="H256" s="93"/>
      <c r="I256" s="9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26" t="str">
        <f t="shared" si="9"/>
        <v/>
      </c>
      <c r="AC256" s="26" t="str">
        <f t="shared" si="10"/>
        <v/>
      </c>
      <c r="AD256" s="77" t="str">
        <f t="shared" si="11"/>
        <v/>
      </c>
    </row>
    <row r="257" spans="1:30" ht="22.5" customHeight="1">
      <c r="A257" s="95"/>
      <c r="B257" s="5"/>
      <c r="C257" s="73"/>
      <c r="D257" s="68"/>
      <c r="E257" s="69" t="str">
        <f>IF(ISERROR(
IF(C257="","",IFERROR(VLOOKUP(C257,'Cadastro de Funcionários'!$C$6:$G$205,5,0),""))),"",IF(C257="","",IFERROR(VLOOKUP(C257,'Cadastro de Funcionários'!$C$6:$G$205,5,0),"")))</f>
        <v/>
      </c>
      <c r="F257" s="73"/>
      <c r="G257" s="93"/>
      <c r="H257" s="93"/>
      <c r="I257" s="9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26" t="str">
        <f t="shared" si="9"/>
        <v/>
      </c>
      <c r="AC257" s="26" t="str">
        <f t="shared" si="10"/>
        <v/>
      </c>
      <c r="AD257" s="77" t="str">
        <f t="shared" si="11"/>
        <v/>
      </c>
    </row>
    <row r="258" spans="1:30" ht="22.5" customHeight="1">
      <c r="A258" s="95"/>
      <c r="B258" s="5"/>
      <c r="C258" s="73"/>
      <c r="D258" s="68"/>
      <c r="E258" s="69" t="str">
        <f>IF(ISERROR(
IF(C258="","",IFERROR(VLOOKUP(C258,'Cadastro de Funcionários'!$C$6:$G$205,5,0),""))),"",IF(C258="","",IFERROR(VLOOKUP(C258,'Cadastro de Funcionários'!$C$6:$G$205,5,0),"")))</f>
        <v/>
      </c>
      <c r="F258" s="73"/>
      <c r="G258" s="93"/>
      <c r="H258" s="93"/>
      <c r="I258" s="9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26" t="str">
        <f t="shared" si="9"/>
        <v/>
      </c>
      <c r="AC258" s="26" t="str">
        <f t="shared" si="10"/>
        <v/>
      </c>
      <c r="AD258" s="77" t="str">
        <f t="shared" si="11"/>
        <v/>
      </c>
    </row>
    <row r="259" spans="1:30" ht="22.5" customHeight="1">
      <c r="A259" s="95"/>
      <c r="B259" s="5"/>
      <c r="C259" s="73"/>
      <c r="D259" s="68"/>
      <c r="E259" s="69" t="str">
        <f>IF(ISERROR(
IF(C259="","",IFERROR(VLOOKUP(C259,'Cadastro de Funcionários'!$C$6:$G$205,5,0),""))),"",IF(C259="","",IFERROR(VLOOKUP(C259,'Cadastro de Funcionários'!$C$6:$G$205,5,0),"")))</f>
        <v/>
      </c>
      <c r="F259" s="73"/>
      <c r="G259" s="93"/>
      <c r="H259" s="93"/>
      <c r="I259" s="9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26" t="str">
        <f t="shared" si="9"/>
        <v/>
      </c>
      <c r="AC259" s="26" t="str">
        <f t="shared" si="10"/>
        <v/>
      </c>
      <c r="AD259" s="77" t="str">
        <f t="shared" si="11"/>
        <v/>
      </c>
    </row>
    <row r="260" spans="1:30" ht="22.5" customHeight="1">
      <c r="A260" s="95"/>
      <c r="B260" s="5"/>
      <c r="C260" s="73"/>
      <c r="D260" s="68"/>
      <c r="E260" s="69" t="str">
        <f>IF(ISERROR(
IF(C260="","",IFERROR(VLOOKUP(C260,'Cadastro de Funcionários'!$C$6:$G$205,5,0),""))),"",IF(C260="","",IFERROR(VLOOKUP(C260,'Cadastro de Funcionários'!$C$6:$G$205,5,0),"")))</f>
        <v/>
      </c>
      <c r="F260" s="73"/>
      <c r="G260" s="93"/>
      <c r="H260" s="93"/>
      <c r="I260" s="9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26" t="str">
        <f t="shared" si="9"/>
        <v/>
      </c>
      <c r="AC260" s="26" t="str">
        <f t="shared" si="10"/>
        <v/>
      </c>
      <c r="AD260" s="77" t="str">
        <f t="shared" si="11"/>
        <v/>
      </c>
    </row>
    <row r="261" spans="1:30" ht="22.5" customHeight="1">
      <c r="A261" s="95"/>
      <c r="B261" s="5"/>
      <c r="C261" s="73"/>
      <c r="D261" s="68"/>
      <c r="E261" s="69" t="str">
        <f>IF(ISERROR(
IF(C261="","",IFERROR(VLOOKUP(C261,'Cadastro de Funcionários'!$C$6:$G$205,5,0),""))),"",IF(C261="","",IFERROR(VLOOKUP(C261,'Cadastro de Funcionários'!$C$6:$G$205,5,0),"")))</f>
        <v/>
      </c>
      <c r="F261" s="73"/>
      <c r="G261" s="93"/>
      <c r="H261" s="93"/>
      <c r="I261" s="9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26" t="str">
        <f t="shared" si="9"/>
        <v/>
      </c>
      <c r="AC261" s="26" t="str">
        <f t="shared" si="10"/>
        <v/>
      </c>
      <c r="AD261" s="77" t="str">
        <f t="shared" si="11"/>
        <v/>
      </c>
    </row>
    <row r="262" spans="1:30" ht="22.5" customHeight="1">
      <c r="A262" s="95"/>
      <c r="B262" s="5"/>
      <c r="C262" s="73"/>
      <c r="D262" s="68"/>
      <c r="E262" s="69" t="str">
        <f>IF(ISERROR(
IF(C262="","",IFERROR(VLOOKUP(C262,'Cadastro de Funcionários'!$C$6:$G$205,5,0),""))),"",IF(C262="","",IFERROR(VLOOKUP(C262,'Cadastro de Funcionários'!$C$6:$G$205,5,0),"")))</f>
        <v/>
      </c>
      <c r="F262" s="73"/>
      <c r="G262" s="93"/>
      <c r="H262" s="93"/>
      <c r="I262" s="9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26" t="str">
        <f t="shared" si="9"/>
        <v/>
      </c>
      <c r="AC262" s="26" t="str">
        <f t="shared" si="10"/>
        <v/>
      </c>
      <c r="AD262" s="77" t="str">
        <f t="shared" si="11"/>
        <v/>
      </c>
    </row>
    <row r="263" spans="1:30" ht="22.5" customHeight="1">
      <c r="A263" s="95"/>
      <c r="B263" s="5"/>
      <c r="C263" s="73"/>
      <c r="D263" s="68"/>
      <c r="E263" s="69" t="str">
        <f>IF(ISERROR(
IF(C263="","",IFERROR(VLOOKUP(C263,'Cadastro de Funcionários'!$C$6:$G$205,5,0),""))),"",IF(C263="","",IFERROR(VLOOKUP(C263,'Cadastro de Funcionários'!$C$6:$G$205,5,0),"")))</f>
        <v/>
      </c>
      <c r="F263" s="73"/>
      <c r="G263" s="93"/>
      <c r="H263" s="93"/>
      <c r="I263" s="9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26" t="str">
        <f t="shared" si="9"/>
        <v/>
      </c>
      <c r="AC263" s="26" t="str">
        <f t="shared" si="10"/>
        <v/>
      </c>
      <c r="AD263" s="77" t="str">
        <f t="shared" si="11"/>
        <v/>
      </c>
    </row>
    <row r="264" spans="1:30" ht="22.5" customHeight="1">
      <c r="A264" s="95"/>
      <c r="B264" s="5"/>
      <c r="C264" s="73"/>
      <c r="D264" s="68"/>
      <c r="E264" s="69" t="str">
        <f>IF(ISERROR(
IF(C264="","",IFERROR(VLOOKUP(C264,'Cadastro de Funcionários'!$C$6:$G$205,5,0),""))),"",IF(C264="","",IFERROR(VLOOKUP(C264,'Cadastro de Funcionários'!$C$6:$G$205,5,0),"")))</f>
        <v/>
      </c>
      <c r="F264" s="73"/>
      <c r="G264" s="93"/>
      <c r="H264" s="93"/>
      <c r="I264" s="9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26" t="str">
        <f t="shared" si="9"/>
        <v/>
      </c>
      <c r="AC264" s="26" t="str">
        <f t="shared" si="10"/>
        <v/>
      </c>
      <c r="AD264" s="77" t="str">
        <f t="shared" si="11"/>
        <v/>
      </c>
    </row>
    <row r="265" spans="1:30" ht="22.5" customHeight="1">
      <c r="A265" s="95"/>
      <c r="B265" s="5"/>
      <c r="C265" s="73"/>
      <c r="D265" s="68"/>
      <c r="E265" s="69" t="str">
        <f>IF(ISERROR(
IF(C265="","",IFERROR(VLOOKUP(C265,'Cadastro de Funcionários'!$C$6:$G$205,5,0),""))),"",IF(C265="","",IFERROR(VLOOKUP(C265,'Cadastro de Funcionários'!$C$6:$G$205,5,0),"")))</f>
        <v/>
      </c>
      <c r="F265" s="73"/>
      <c r="G265" s="93"/>
      <c r="H265" s="93"/>
      <c r="I265" s="9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26" t="str">
        <f t="shared" si="9"/>
        <v/>
      </c>
      <c r="AC265" s="26" t="str">
        <f t="shared" si="10"/>
        <v/>
      </c>
      <c r="AD265" s="77" t="str">
        <f t="shared" si="11"/>
        <v/>
      </c>
    </row>
    <row r="266" spans="1:30" ht="22.5" customHeight="1">
      <c r="A266" s="95"/>
      <c r="B266" s="5"/>
      <c r="C266" s="73"/>
      <c r="D266" s="68"/>
      <c r="E266" s="69" t="str">
        <f>IF(ISERROR(
IF(C266="","",IFERROR(VLOOKUP(C266,'Cadastro de Funcionários'!$C$6:$G$205,5,0),""))),"",IF(C266="","",IFERROR(VLOOKUP(C266,'Cadastro de Funcionários'!$C$6:$G$205,5,0),"")))</f>
        <v/>
      </c>
      <c r="F266" s="73"/>
      <c r="G266" s="93"/>
      <c r="H266" s="93"/>
      <c r="I266" s="9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26" t="str">
        <f t="shared" si="9"/>
        <v/>
      </c>
      <c r="AC266" s="26" t="str">
        <f t="shared" si="10"/>
        <v/>
      </c>
      <c r="AD266" s="77" t="str">
        <f t="shared" si="11"/>
        <v/>
      </c>
    </row>
    <row r="267" spans="1:30" ht="22.5" customHeight="1">
      <c r="A267" s="95"/>
      <c r="B267" s="5"/>
      <c r="C267" s="73"/>
      <c r="D267" s="68"/>
      <c r="E267" s="69" t="str">
        <f>IF(ISERROR(
IF(C267="","",IFERROR(VLOOKUP(C267,'Cadastro de Funcionários'!$C$6:$G$205,5,0),""))),"",IF(C267="","",IFERROR(VLOOKUP(C267,'Cadastro de Funcionários'!$C$6:$G$205,5,0),"")))</f>
        <v/>
      </c>
      <c r="F267" s="73"/>
      <c r="G267" s="93"/>
      <c r="H267" s="93"/>
      <c r="I267" s="9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26" t="str">
        <f t="shared" ref="AB267:AB292" si="12">IF(D267="","",MONTH(D267))</f>
        <v/>
      </c>
      <c r="AC267" s="26" t="str">
        <f t="shared" ref="AC267:AC292" si="13">IF(D267="","",YEAR(D267))</f>
        <v/>
      </c>
      <c r="AD267" s="77" t="str">
        <f t="shared" ref="AD267:AD292" si="14">IF(ISERROR(
IF(G267="","",H267-G267)),"",IF(G267="","",H267-G267))</f>
        <v/>
      </c>
    </row>
    <row r="268" spans="1:30" ht="22.5" customHeight="1">
      <c r="A268" s="95"/>
      <c r="B268" s="5"/>
      <c r="C268" s="73"/>
      <c r="D268" s="68"/>
      <c r="E268" s="69" t="str">
        <f>IF(ISERROR(
IF(C268="","",IFERROR(VLOOKUP(C268,'Cadastro de Funcionários'!$C$6:$G$205,5,0),""))),"",IF(C268="","",IFERROR(VLOOKUP(C268,'Cadastro de Funcionários'!$C$6:$G$205,5,0),"")))</f>
        <v/>
      </c>
      <c r="F268" s="73"/>
      <c r="G268" s="93"/>
      <c r="H268" s="93"/>
      <c r="I268" s="9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26" t="str">
        <f t="shared" si="12"/>
        <v/>
      </c>
      <c r="AC268" s="26" t="str">
        <f t="shared" si="13"/>
        <v/>
      </c>
      <c r="AD268" s="77" t="str">
        <f t="shared" si="14"/>
        <v/>
      </c>
    </row>
    <row r="269" spans="1:30" ht="22.5" customHeight="1">
      <c r="A269" s="95"/>
      <c r="B269" s="5"/>
      <c r="C269" s="73"/>
      <c r="D269" s="68"/>
      <c r="E269" s="69" t="str">
        <f>IF(ISERROR(
IF(C269="","",IFERROR(VLOOKUP(C269,'Cadastro de Funcionários'!$C$6:$G$205,5,0),""))),"",IF(C269="","",IFERROR(VLOOKUP(C269,'Cadastro de Funcionários'!$C$6:$G$205,5,0),"")))</f>
        <v/>
      </c>
      <c r="F269" s="73"/>
      <c r="G269" s="93"/>
      <c r="H269" s="93"/>
      <c r="I269" s="9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26" t="str">
        <f t="shared" si="12"/>
        <v/>
      </c>
      <c r="AC269" s="26" t="str">
        <f t="shared" si="13"/>
        <v/>
      </c>
      <c r="AD269" s="77" t="str">
        <f t="shared" si="14"/>
        <v/>
      </c>
    </row>
    <row r="270" spans="1:30" ht="22.5" customHeight="1">
      <c r="A270" s="95"/>
      <c r="B270" s="5"/>
      <c r="C270" s="73"/>
      <c r="D270" s="68"/>
      <c r="E270" s="69" t="str">
        <f>IF(ISERROR(
IF(C270="","",IFERROR(VLOOKUP(C270,'Cadastro de Funcionários'!$C$6:$G$205,5,0),""))),"",IF(C270="","",IFERROR(VLOOKUP(C270,'Cadastro de Funcionários'!$C$6:$G$205,5,0),"")))</f>
        <v/>
      </c>
      <c r="F270" s="73"/>
      <c r="G270" s="93"/>
      <c r="H270" s="93"/>
      <c r="I270" s="9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26" t="str">
        <f t="shared" si="12"/>
        <v/>
      </c>
      <c r="AC270" s="26" t="str">
        <f t="shared" si="13"/>
        <v/>
      </c>
      <c r="AD270" s="77" t="str">
        <f t="shared" si="14"/>
        <v/>
      </c>
    </row>
    <row r="271" spans="1:30" ht="22.5" customHeight="1">
      <c r="A271" s="95"/>
      <c r="B271" s="5"/>
      <c r="C271" s="73"/>
      <c r="D271" s="68"/>
      <c r="E271" s="69" t="str">
        <f>IF(ISERROR(
IF(C271="","",IFERROR(VLOOKUP(C271,'Cadastro de Funcionários'!$C$6:$G$205,5,0),""))),"",IF(C271="","",IFERROR(VLOOKUP(C271,'Cadastro de Funcionários'!$C$6:$G$205,5,0),"")))</f>
        <v/>
      </c>
      <c r="F271" s="73"/>
      <c r="G271" s="93"/>
      <c r="H271" s="93"/>
      <c r="I271" s="9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26" t="str">
        <f t="shared" si="12"/>
        <v/>
      </c>
      <c r="AC271" s="26" t="str">
        <f t="shared" si="13"/>
        <v/>
      </c>
      <c r="AD271" s="77" t="str">
        <f t="shared" si="14"/>
        <v/>
      </c>
    </row>
    <row r="272" spans="1:30" ht="22.5" customHeight="1">
      <c r="A272" s="95"/>
      <c r="B272" s="5"/>
      <c r="C272" s="73"/>
      <c r="D272" s="68"/>
      <c r="E272" s="69" t="str">
        <f>IF(ISERROR(
IF(C272="","",IFERROR(VLOOKUP(C272,'Cadastro de Funcionários'!$C$6:$G$205,5,0),""))),"",IF(C272="","",IFERROR(VLOOKUP(C272,'Cadastro de Funcionários'!$C$6:$G$205,5,0),"")))</f>
        <v/>
      </c>
      <c r="F272" s="73"/>
      <c r="G272" s="93"/>
      <c r="H272" s="93"/>
      <c r="I272" s="9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26" t="str">
        <f t="shared" si="12"/>
        <v/>
      </c>
      <c r="AC272" s="26" t="str">
        <f t="shared" si="13"/>
        <v/>
      </c>
      <c r="AD272" s="77" t="str">
        <f t="shared" si="14"/>
        <v/>
      </c>
    </row>
    <row r="273" spans="1:30" ht="22.5" customHeight="1">
      <c r="A273" s="95"/>
      <c r="B273" s="5"/>
      <c r="C273" s="73"/>
      <c r="D273" s="68"/>
      <c r="E273" s="69" t="str">
        <f>IF(ISERROR(
IF(C273="","",IFERROR(VLOOKUP(C273,'Cadastro de Funcionários'!$C$6:$G$205,5,0),""))),"",IF(C273="","",IFERROR(VLOOKUP(C273,'Cadastro de Funcionários'!$C$6:$G$205,5,0),"")))</f>
        <v/>
      </c>
      <c r="F273" s="73"/>
      <c r="G273" s="93"/>
      <c r="H273" s="93"/>
      <c r="I273" s="9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26" t="str">
        <f t="shared" si="12"/>
        <v/>
      </c>
      <c r="AC273" s="26" t="str">
        <f t="shared" si="13"/>
        <v/>
      </c>
      <c r="AD273" s="77" t="str">
        <f t="shared" si="14"/>
        <v/>
      </c>
    </row>
    <row r="274" spans="1:30" ht="22.5" customHeight="1">
      <c r="A274" s="95"/>
      <c r="B274" s="5"/>
      <c r="C274" s="73"/>
      <c r="D274" s="68"/>
      <c r="E274" s="69" t="str">
        <f>IF(ISERROR(
IF(C274="","",IFERROR(VLOOKUP(C274,'Cadastro de Funcionários'!$C$6:$G$205,5,0),""))),"",IF(C274="","",IFERROR(VLOOKUP(C274,'Cadastro de Funcionários'!$C$6:$G$205,5,0),"")))</f>
        <v/>
      </c>
      <c r="F274" s="73"/>
      <c r="G274" s="93"/>
      <c r="H274" s="93"/>
      <c r="I274" s="9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26" t="str">
        <f t="shared" si="12"/>
        <v/>
      </c>
      <c r="AC274" s="26" t="str">
        <f t="shared" si="13"/>
        <v/>
      </c>
      <c r="AD274" s="77" t="str">
        <f t="shared" si="14"/>
        <v/>
      </c>
    </row>
    <row r="275" spans="1:30" ht="22.5" customHeight="1">
      <c r="A275" s="95"/>
      <c r="B275" s="5"/>
      <c r="C275" s="73"/>
      <c r="D275" s="68"/>
      <c r="E275" s="69" t="str">
        <f>IF(ISERROR(
IF(C275="","",IFERROR(VLOOKUP(C275,'Cadastro de Funcionários'!$C$6:$G$205,5,0),""))),"",IF(C275="","",IFERROR(VLOOKUP(C275,'Cadastro de Funcionários'!$C$6:$G$205,5,0),"")))</f>
        <v/>
      </c>
      <c r="F275" s="73"/>
      <c r="G275" s="93"/>
      <c r="H275" s="93"/>
      <c r="I275" s="9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26" t="str">
        <f t="shared" si="12"/>
        <v/>
      </c>
      <c r="AC275" s="26" t="str">
        <f t="shared" si="13"/>
        <v/>
      </c>
      <c r="AD275" s="77" t="str">
        <f t="shared" si="14"/>
        <v/>
      </c>
    </row>
    <row r="276" spans="1:30" ht="22.5" customHeight="1">
      <c r="A276" s="95"/>
      <c r="B276" s="5"/>
      <c r="C276" s="73"/>
      <c r="D276" s="68"/>
      <c r="E276" s="69" t="str">
        <f>IF(ISERROR(
IF(C276="","",IFERROR(VLOOKUP(C276,'Cadastro de Funcionários'!$C$6:$G$205,5,0),""))),"",IF(C276="","",IFERROR(VLOOKUP(C276,'Cadastro de Funcionários'!$C$6:$G$205,5,0),"")))</f>
        <v/>
      </c>
      <c r="F276" s="73"/>
      <c r="G276" s="93"/>
      <c r="H276" s="93"/>
      <c r="I276" s="9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26" t="str">
        <f t="shared" si="12"/>
        <v/>
      </c>
      <c r="AC276" s="26" t="str">
        <f t="shared" si="13"/>
        <v/>
      </c>
      <c r="AD276" s="77" t="str">
        <f t="shared" si="14"/>
        <v/>
      </c>
    </row>
    <row r="277" spans="1:30" ht="22.5" customHeight="1">
      <c r="A277" s="95"/>
      <c r="B277" s="5"/>
      <c r="C277" s="73"/>
      <c r="D277" s="68"/>
      <c r="E277" s="69" t="str">
        <f>IF(ISERROR(
IF(C277="","",IFERROR(VLOOKUP(C277,'Cadastro de Funcionários'!$C$6:$G$205,5,0),""))),"",IF(C277="","",IFERROR(VLOOKUP(C277,'Cadastro de Funcionários'!$C$6:$G$205,5,0),"")))</f>
        <v/>
      </c>
      <c r="F277" s="73"/>
      <c r="G277" s="93"/>
      <c r="H277" s="93"/>
      <c r="I277" s="9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26" t="str">
        <f t="shared" si="12"/>
        <v/>
      </c>
      <c r="AC277" s="26" t="str">
        <f t="shared" si="13"/>
        <v/>
      </c>
      <c r="AD277" s="77" t="str">
        <f t="shared" si="14"/>
        <v/>
      </c>
    </row>
    <row r="278" spans="1:30" ht="22.5" customHeight="1">
      <c r="A278" s="95"/>
      <c r="B278" s="5"/>
      <c r="C278" s="73"/>
      <c r="D278" s="68"/>
      <c r="E278" s="69" t="str">
        <f>IF(ISERROR(
IF(C278="","",IFERROR(VLOOKUP(C278,'Cadastro de Funcionários'!$C$6:$G$205,5,0),""))),"",IF(C278="","",IFERROR(VLOOKUP(C278,'Cadastro de Funcionários'!$C$6:$G$205,5,0),"")))</f>
        <v/>
      </c>
      <c r="F278" s="73"/>
      <c r="G278" s="93"/>
      <c r="H278" s="93"/>
      <c r="I278" s="9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26" t="str">
        <f t="shared" si="12"/>
        <v/>
      </c>
      <c r="AC278" s="26" t="str">
        <f t="shared" si="13"/>
        <v/>
      </c>
      <c r="AD278" s="77" t="str">
        <f t="shared" si="14"/>
        <v/>
      </c>
    </row>
    <row r="279" spans="1:30" ht="22.5" customHeight="1">
      <c r="A279" s="95"/>
      <c r="B279" s="5"/>
      <c r="C279" s="73"/>
      <c r="D279" s="68"/>
      <c r="E279" s="69" t="str">
        <f>IF(ISERROR(
IF(C279="","",IFERROR(VLOOKUP(C279,'Cadastro de Funcionários'!$C$6:$G$205,5,0),""))),"",IF(C279="","",IFERROR(VLOOKUP(C279,'Cadastro de Funcionários'!$C$6:$G$205,5,0),"")))</f>
        <v/>
      </c>
      <c r="F279" s="73"/>
      <c r="G279" s="93"/>
      <c r="H279" s="93"/>
      <c r="I279" s="9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26" t="str">
        <f t="shared" si="12"/>
        <v/>
      </c>
      <c r="AC279" s="26" t="str">
        <f t="shared" si="13"/>
        <v/>
      </c>
      <c r="AD279" s="77" t="str">
        <f t="shared" si="14"/>
        <v/>
      </c>
    </row>
    <row r="280" spans="1:30" ht="22.5" customHeight="1">
      <c r="A280" s="95"/>
      <c r="B280" s="5"/>
      <c r="C280" s="73"/>
      <c r="D280" s="68"/>
      <c r="E280" s="69" t="str">
        <f>IF(ISERROR(
IF(C280="","",IFERROR(VLOOKUP(C280,'Cadastro de Funcionários'!$C$6:$G$205,5,0),""))),"",IF(C280="","",IFERROR(VLOOKUP(C280,'Cadastro de Funcionários'!$C$6:$G$205,5,0),"")))</f>
        <v/>
      </c>
      <c r="F280" s="73"/>
      <c r="G280" s="93"/>
      <c r="H280" s="93"/>
      <c r="I280" s="9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26" t="str">
        <f t="shared" si="12"/>
        <v/>
      </c>
      <c r="AC280" s="26" t="str">
        <f t="shared" si="13"/>
        <v/>
      </c>
      <c r="AD280" s="77" t="str">
        <f t="shared" si="14"/>
        <v/>
      </c>
    </row>
    <row r="281" spans="1:30" ht="22.5" customHeight="1">
      <c r="A281" s="95"/>
      <c r="B281" s="5"/>
      <c r="C281" s="73"/>
      <c r="D281" s="68"/>
      <c r="E281" s="69" t="str">
        <f>IF(ISERROR(
IF(C281="","",IFERROR(VLOOKUP(C281,'Cadastro de Funcionários'!$C$6:$G$205,5,0),""))),"",IF(C281="","",IFERROR(VLOOKUP(C281,'Cadastro de Funcionários'!$C$6:$G$205,5,0),"")))</f>
        <v/>
      </c>
      <c r="F281" s="73"/>
      <c r="G281" s="93"/>
      <c r="H281" s="93"/>
      <c r="I281" s="9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26" t="str">
        <f t="shared" si="12"/>
        <v/>
      </c>
      <c r="AC281" s="26" t="str">
        <f t="shared" si="13"/>
        <v/>
      </c>
      <c r="AD281" s="77" t="str">
        <f t="shared" si="14"/>
        <v/>
      </c>
    </row>
    <row r="282" spans="1:30" ht="22.5" customHeight="1">
      <c r="A282" s="95"/>
      <c r="B282" s="5"/>
      <c r="C282" s="73"/>
      <c r="D282" s="68"/>
      <c r="E282" s="69" t="str">
        <f>IF(ISERROR(
IF(C282="","",IFERROR(VLOOKUP(C282,'Cadastro de Funcionários'!$C$6:$G$205,5,0),""))),"",IF(C282="","",IFERROR(VLOOKUP(C282,'Cadastro de Funcionários'!$C$6:$G$205,5,0),"")))</f>
        <v/>
      </c>
      <c r="F282" s="73"/>
      <c r="G282" s="93"/>
      <c r="H282" s="93"/>
      <c r="I282" s="9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26" t="str">
        <f t="shared" si="12"/>
        <v/>
      </c>
      <c r="AC282" s="26" t="str">
        <f t="shared" si="13"/>
        <v/>
      </c>
      <c r="AD282" s="77" t="str">
        <f t="shared" si="14"/>
        <v/>
      </c>
    </row>
    <row r="283" spans="1:30" ht="22.5" customHeight="1">
      <c r="A283" s="95"/>
      <c r="B283" s="5"/>
      <c r="C283" s="73"/>
      <c r="D283" s="68"/>
      <c r="E283" s="69" t="str">
        <f>IF(ISERROR(
IF(C283="","",IFERROR(VLOOKUP(C283,'Cadastro de Funcionários'!$C$6:$G$205,5,0),""))),"",IF(C283="","",IFERROR(VLOOKUP(C283,'Cadastro de Funcionários'!$C$6:$G$205,5,0),"")))</f>
        <v/>
      </c>
      <c r="F283" s="73"/>
      <c r="G283" s="93"/>
      <c r="H283" s="93"/>
      <c r="I283" s="9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26" t="str">
        <f t="shared" si="12"/>
        <v/>
      </c>
      <c r="AC283" s="26" t="str">
        <f t="shared" si="13"/>
        <v/>
      </c>
      <c r="AD283" s="77" t="str">
        <f t="shared" si="14"/>
        <v/>
      </c>
    </row>
    <row r="284" spans="1:30" ht="22.5" customHeight="1">
      <c r="A284" s="95"/>
      <c r="B284" s="5"/>
      <c r="C284" s="73"/>
      <c r="D284" s="68"/>
      <c r="E284" s="69" t="str">
        <f>IF(ISERROR(
IF(C284="","",IFERROR(VLOOKUP(C284,'Cadastro de Funcionários'!$C$6:$G$205,5,0),""))),"",IF(C284="","",IFERROR(VLOOKUP(C284,'Cadastro de Funcionários'!$C$6:$G$205,5,0),"")))</f>
        <v/>
      </c>
      <c r="F284" s="73"/>
      <c r="G284" s="93"/>
      <c r="H284" s="93"/>
      <c r="I284" s="9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26" t="str">
        <f t="shared" si="12"/>
        <v/>
      </c>
      <c r="AC284" s="26" t="str">
        <f t="shared" si="13"/>
        <v/>
      </c>
      <c r="AD284" s="77" t="str">
        <f t="shared" si="14"/>
        <v/>
      </c>
    </row>
    <row r="285" spans="1:30" ht="22.5" customHeight="1">
      <c r="A285" s="95"/>
      <c r="B285" s="5"/>
      <c r="C285" s="73"/>
      <c r="D285" s="68"/>
      <c r="E285" s="69" t="str">
        <f>IF(ISERROR(
IF(C285="","",IFERROR(VLOOKUP(C285,'Cadastro de Funcionários'!$C$6:$G$205,5,0),""))),"",IF(C285="","",IFERROR(VLOOKUP(C285,'Cadastro de Funcionários'!$C$6:$G$205,5,0),"")))</f>
        <v/>
      </c>
      <c r="F285" s="73"/>
      <c r="G285" s="93"/>
      <c r="H285" s="93"/>
      <c r="I285" s="9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26" t="str">
        <f t="shared" si="12"/>
        <v/>
      </c>
      <c r="AC285" s="26" t="str">
        <f t="shared" si="13"/>
        <v/>
      </c>
      <c r="AD285" s="77" t="str">
        <f t="shared" si="14"/>
        <v/>
      </c>
    </row>
    <row r="286" spans="1:30" ht="22.5" customHeight="1">
      <c r="A286" s="95"/>
      <c r="B286" s="5"/>
      <c r="C286" s="73"/>
      <c r="D286" s="68"/>
      <c r="E286" s="69" t="str">
        <f>IF(ISERROR(
IF(C286="","",IFERROR(VLOOKUP(C286,'Cadastro de Funcionários'!$C$6:$G$205,5,0),""))),"",IF(C286="","",IFERROR(VLOOKUP(C286,'Cadastro de Funcionários'!$C$6:$G$205,5,0),"")))</f>
        <v/>
      </c>
      <c r="F286" s="73"/>
      <c r="G286" s="93"/>
      <c r="H286" s="93"/>
      <c r="I286" s="9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26" t="str">
        <f t="shared" si="12"/>
        <v/>
      </c>
      <c r="AC286" s="26" t="str">
        <f t="shared" si="13"/>
        <v/>
      </c>
      <c r="AD286" s="77" t="str">
        <f t="shared" si="14"/>
        <v/>
      </c>
    </row>
    <row r="287" spans="1:30" ht="22.5" customHeight="1">
      <c r="A287" s="95"/>
      <c r="B287" s="5"/>
      <c r="C287" s="73"/>
      <c r="D287" s="68"/>
      <c r="E287" s="69" t="str">
        <f>IF(ISERROR(
IF(C287="","",IFERROR(VLOOKUP(C287,'Cadastro de Funcionários'!$C$6:$G$205,5,0),""))),"",IF(C287="","",IFERROR(VLOOKUP(C287,'Cadastro de Funcionários'!$C$6:$G$205,5,0),"")))</f>
        <v/>
      </c>
      <c r="F287" s="73"/>
      <c r="G287" s="93"/>
      <c r="H287" s="93"/>
      <c r="I287" s="9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26" t="str">
        <f t="shared" si="12"/>
        <v/>
      </c>
      <c r="AC287" s="26" t="str">
        <f t="shared" si="13"/>
        <v/>
      </c>
      <c r="AD287" s="77" t="str">
        <f t="shared" si="14"/>
        <v/>
      </c>
    </row>
    <row r="288" spans="1:30" ht="22.5" customHeight="1">
      <c r="A288" s="95"/>
      <c r="B288" s="5"/>
      <c r="C288" s="73"/>
      <c r="D288" s="68"/>
      <c r="E288" s="69" t="str">
        <f>IF(ISERROR(
IF(C288="","",IFERROR(VLOOKUP(C288,'Cadastro de Funcionários'!$C$6:$G$205,5,0),""))),"",IF(C288="","",IFERROR(VLOOKUP(C288,'Cadastro de Funcionários'!$C$6:$G$205,5,0),"")))</f>
        <v/>
      </c>
      <c r="F288" s="73"/>
      <c r="G288" s="93"/>
      <c r="H288" s="93"/>
      <c r="I288" s="9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26" t="str">
        <f t="shared" si="12"/>
        <v/>
      </c>
      <c r="AC288" s="26" t="str">
        <f t="shared" si="13"/>
        <v/>
      </c>
      <c r="AD288" s="77" t="str">
        <f t="shared" si="14"/>
        <v/>
      </c>
    </row>
    <row r="289" spans="1:30" ht="22.5" customHeight="1">
      <c r="A289" s="95"/>
      <c r="B289" s="5"/>
      <c r="C289" s="73"/>
      <c r="D289" s="68"/>
      <c r="E289" s="69" t="str">
        <f>IF(ISERROR(
IF(C289="","",IFERROR(VLOOKUP(C289,'Cadastro de Funcionários'!$C$6:$G$205,5,0),""))),"",IF(C289="","",IFERROR(VLOOKUP(C289,'Cadastro de Funcionários'!$C$6:$G$205,5,0),"")))</f>
        <v/>
      </c>
      <c r="F289" s="73"/>
      <c r="G289" s="93"/>
      <c r="H289" s="93"/>
      <c r="I289" s="9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26" t="str">
        <f t="shared" si="12"/>
        <v/>
      </c>
      <c r="AC289" s="26" t="str">
        <f t="shared" si="13"/>
        <v/>
      </c>
      <c r="AD289" s="77" t="str">
        <f t="shared" si="14"/>
        <v/>
      </c>
    </row>
    <row r="290" spans="1:30" ht="22.5" customHeight="1">
      <c r="A290" s="95"/>
      <c r="B290" s="5"/>
      <c r="C290" s="73"/>
      <c r="D290" s="68"/>
      <c r="E290" s="69" t="str">
        <f>IF(ISERROR(
IF(C290="","",IFERROR(VLOOKUP(C290,'Cadastro de Funcionários'!$C$6:$G$205,5,0),""))),"",IF(C290="","",IFERROR(VLOOKUP(C290,'Cadastro de Funcionários'!$C$6:$G$205,5,0),"")))</f>
        <v/>
      </c>
      <c r="F290" s="73"/>
      <c r="G290" s="93"/>
      <c r="H290" s="93"/>
      <c r="I290" s="9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26" t="str">
        <f t="shared" si="12"/>
        <v/>
      </c>
      <c r="AC290" s="26" t="str">
        <f t="shared" si="13"/>
        <v/>
      </c>
      <c r="AD290" s="77" t="str">
        <f t="shared" si="14"/>
        <v/>
      </c>
    </row>
    <row r="291" spans="1:30" ht="22.5" customHeight="1">
      <c r="A291" s="95"/>
      <c r="B291" s="5"/>
      <c r="C291" s="73"/>
      <c r="D291" s="68"/>
      <c r="E291" s="69" t="str">
        <f>IF(ISERROR(
IF(C291="","",IFERROR(VLOOKUP(C291,'Cadastro de Funcionários'!$C$6:$G$205,5,0),""))),"",IF(C291="","",IFERROR(VLOOKUP(C291,'Cadastro de Funcionários'!$C$6:$G$205,5,0),"")))</f>
        <v/>
      </c>
      <c r="F291" s="73"/>
      <c r="G291" s="93"/>
      <c r="H291" s="93"/>
      <c r="I291" s="9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26" t="str">
        <f t="shared" si="12"/>
        <v/>
      </c>
      <c r="AC291" s="26" t="str">
        <f t="shared" si="13"/>
        <v/>
      </c>
      <c r="AD291" s="77" t="str">
        <f t="shared" si="14"/>
        <v/>
      </c>
    </row>
    <row r="292" spans="1:30" ht="22.5" customHeight="1">
      <c r="A292" s="95"/>
      <c r="B292" s="5"/>
      <c r="C292" s="73"/>
      <c r="D292" s="68"/>
      <c r="E292" s="69" t="str">
        <f>IF(ISERROR(
IF(C292="","",IFERROR(VLOOKUP(C292,'Cadastro de Funcionários'!$C$6:$G$205,5,0),""))),"",IF(C292="","",IFERROR(VLOOKUP(C292,'Cadastro de Funcionários'!$C$6:$G$205,5,0),"")))</f>
        <v/>
      </c>
      <c r="F292" s="73"/>
      <c r="G292" s="93"/>
      <c r="H292" s="93"/>
      <c r="I292" s="9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26" t="str">
        <f t="shared" si="12"/>
        <v/>
      </c>
      <c r="AC292" s="26" t="str">
        <f t="shared" si="13"/>
        <v/>
      </c>
      <c r="AD292" s="77" t="str">
        <f t="shared" si="14"/>
        <v/>
      </c>
    </row>
  </sheetData>
  <mergeCells count="11">
    <mergeCell ref="A1:A2"/>
    <mergeCell ref="C2:I2"/>
    <mergeCell ref="C6:C7"/>
    <mergeCell ref="C1:I1"/>
    <mergeCell ref="D6:D7"/>
    <mergeCell ref="F6:F7"/>
    <mergeCell ref="H6:H7"/>
    <mergeCell ref="G6:G7"/>
    <mergeCell ref="C4:I5"/>
    <mergeCell ref="I6:I7"/>
    <mergeCell ref="E6:E7"/>
  </mergeCells>
  <dataValidations count="2">
    <dataValidation type="list" allowBlank="1" showErrorMessage="1" sqref="C8:C292" xr:uid="{00000000-0002-0000-0900-000000000000}">
      <formula1>$T$1:$T$202</formula1>
    </dataValidation>
    <dataValidation type="list" allowBlank="1" showErrorMessage="1" sqref="F8:F292" xr:uid="{00000000-0002-0000-0900-000001000000}">
      <formula1>$U$1:$U$93</formula1>
    </dataValidation>
  </dataValidations>
  <hyperlinks>
    <hyperlink ref="A4" location="'Cad Iniciais'!A1" display="Cadastros Iniciais" xr:uid="{D8231C9C-EBA1-4F11-BE30-CFE352B4154D}"/>
    <hyperlink ref="A5" location="'Cadastro de Cargos'!A1" display="Cadastro de cargos" xr:uid="{BA23B37D-7386-46B3-A53A-C8FCF379B7F3}"/>
    <hyperlink ref="A6" location="'Cadastro de Funcionários'!A1" display="Cadastro de funcionários" xr:uid="{6BDAE582-93ED-43F9-8AFA-C747F58DA313}"/>
    <hyperlink ref="A7" location="'Receitas Custos'!A1" display="Receitas e custos RH" xr:uid="{43225AC6-11D3-44D0-BE2D-2E4ACEB6FF55}"/>
    <hyperlink ref="A8" location="Férias!A1" display="Controle de férias" xr:uid="{570568C2-300C-46C3-A87F-837FFF08DE4B}"/>
    <hyperlink ref="A9" location="Demissões!A1" display="Demissões" xr:uid="{6C0BE088-BA0A-4410-9058-27222F64C29B}"/>
    <hyperlink ref="A10" location="Treinamentos!A1" display="Treinamentos" xr:uid="{91EABF89-9531-460F-8AC2-2AB2CA03229C}"/>
    <hyperlink ref="A11" location="Promoções!A1" display="Promoções" xr:uid="{FE5D50BB-15C2-4E83-8885-867C52129B9E}"/>
    <hyperlink ref="A12" location="Absenteismo!A1" display="Absenteísmo" xr:uid="{5DF11AD1-4FD2-4D4C-AE9E-585F8EAA1BE4}"/>
    <hyperlink ref="A3" location="Apresentação!A1" display="Apresentação" xr:uid="{5A278745-B7D9-4116-ACE3-9069084BE6D8}"/>
  </hyperlinks>
  <pageMargins left="0.511811024" right="0.511811024" top="0.78740157499999996" bottom="0.78740157499999996" header="0" footer="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9397D"/>
  </sheetPr>
  <dimension ref="A1:J100"/>
  <sheetViews>
    <sheetView showGridLines="0" workbookViewId="0">
      <selection activeCell="A3" sqref="A3"/>
    </sheetView>
  </sheetViews>
  <sheetFormatPr defaultColWidth="12.625" defaultRowHeight="15" customHeight="1"/>
  <cols>
    <col min="1" max="1" width="23.625" style="96" customWidth="1"/>
    <col min="2" max="2" width="3.25" style="96" customWidth="1"/>
    <col min="3" max="7" width="21" style="96" customWidth="1"/>
    <col min="8" max="8" width="3.375" style="96" customWidth="1"/>
    <col min="9" max="9" width="15" style="96" customWidth="1"/>
    <col min="10" max="10" width="22.75" style="96" customWidth="1"/>
  </cols>
  <sheetData>
    <row r="1" spans="1:10" ht="34.5" customHeight="1">
      <c r="A1" s="113"/>
      <c r="B1" s="4"/>
      <c r="C1" s="118" t="s">
        <v>192</v>
      </c>
      <c r="D1" s="98"/>
      <c r="E1" s="98"/>
      <c r="F1" s="98"/>
      <c r="G1" s="98"/>
      <c r="H1" s="98"/>
      <c r="I1" s="98"/>
      <c r="J1" s="98"/>
    </row>
    <row r="2" spans="1:10" ht="33.75" customHeight="1">
      <c r="A2" s="98"/>
      <c r="B2" s="4"/>
      <c r="C2" s="117" t="s">
        <v>193</v>
      </c>
      <c r="D2" s="98"/>
      <c r="E2" s="98"/>
      <c r="F2" s="98"/>
      <c r="G2" s="98"/>
      <c r="H2" s="98"/>
      <c r="I2" s="98"/>
      <c r="J2" s="98"/>
    </row>
    <row r="3" spans="1:10" ht="22.5" customHeight="1">
      <c r="A3" s="157" t="s">
        <v>1</v>
      </c>
      <c r="B3" s="5"/>
      <c r="C3" s="54"/>
      <c r="D3" s="54"/>
      <c r="E3" s="54"/>
      <c r="F3" s="54"/>
      <c r="G3" s="54"/>
      <c r="H3" s="5"/>
      <c r="I3" s="80"/>
      <c r="J3" s="80"/>
    </row>
    <row r="4" spans="1:10" ht="22.5" customHeight="1">
      <c r="A4" s="155" t="s">
        <v>2</v>
      </c>
      <c r="B4" s="5"/>
      <c r="C4" s="119" t="s">
        <v>194</v>
      </c>
      <c r="D4" s="108"/>
      <c r="E4" s="108"/>
      <c r="F4" s="108"/>
      <c r="G4" s="108"/>
      <c r="H4" s="108"/>
      <c r="I4" s="109"/>
      <c r="J4" s="80"/>
    </row>
    <row r="5" spans="1:10" ht="22.5" customHeight="1">
      <c r="A5" s="155" t="s">
        <v>4</v>
      </c>
      <c r="B5" s="5"/>
      <c r="C5" s="53" t="s">
        <v>195</v>
      </c>
      <c r="D5" s="53" t="s">
        <v>196</v>
      </c>
      <c r="E5" s="53" t="s">
        <v>197</v>
      </c>
      <c r="F5" s="53" t="s">
        <v>198</v>
      </c>
      <c r="G5" s="154" t="s">
        <v>199</v>
      </c>
      <c r="H5" s="146"/>
      <c r="I5" s="147"/>
      <c r="J5" s="80"/>
    </row>
    <row r="6" spans="1:10" ht="22.5" customHeight="1">
      <c r="A6" s="155" t="s">
        <v>5</v>
      </c>
      <c r="B6" s="5"/>
      <c r="C6" s="81"/>
      <c r="D6" s="55"/>
      <c r="E6" s="55"/>
      <c r="F6" s="82"/>
      <c r="G6" s="151"/>
      <c r="H6" s="152"/>
      <c r="I6" s="153"/>
      <c r="J6" s="80"/>
    </row>
    <row r="7" spans="1:10" ht="22.5" customHeight="1">
      <c r="A7" s="155" t="s">
        <v>7</v>
      </c>
      <c r="B7" s="5"/>
      <c r="C7" s="81"/>
      <c r="D7" s="55"/>
      <c r="E7" s="55"/>
      <c r="F7" s="82"/>
      <c r="G7" s="151"/>
      <c r="H7" s="152"/>
      <c r="I7" s="153"/>
      <c r="J7" s="80"/>
    </row>
    <row r="8" spans="1:10" ht="22.5" customHeight="1">
      <c r="A8" s="155" t="s">
        <v>8</v>
      </c>
      <c r="B8" s="5"/>
      <c r="C8" s="81"/>
      <c r="D8" s="55"/>
      <c r="E8" s="55"/>
      <c r="F8" s="82"/>
      <c r="G8" s="151"/>
      <c r="H8" s="152"/>
      <c r="I8" s="153"/>
      <c r="J8" s="80"/>
    </row>
    <row r="9" spans="1:10" ht="22.5" customHeight="1">
      <c r="A9" s="155" t="s">
        <v>9</v>
      </c>
      <c r="B9" s="5"/>
      <c r="C9" s="83"/>
      <c r="D9" s="68"/>
      <c r="E9" s="68"/>
      <c r="F9" s="84"/>
      <c r="G9" s="151"/>
      <c r="H9" s="152"/>
      <c r="I9" s="153"/>
      <c r="J9" s="80"/>
    </row>
    <row r="10" spans="1:10" ht="22.5" customHeight="1">
      <c r="A10" s="155" t="s">
        <v>10</v>
      </c>
      <c r="B10" s="5"/>
      <c r="C10" s="83"/>
      <c r="D10" s="68"/>
      <c r="E10" s="68"/>
      <c r="F10" s="84"/>
      <c r="G10" s="151"/>
      <c r="H10" s="152"/>
      <c r="I10" s="153"/>
      <c r="J10" s="80"/>
    </row>
    <row r="11" spans="1:10" ht="22.5" customHeight="1">
      <c r="A11" s="155" t="s">
        <v>11</v>
      </c>
      <c r="B11" s="5"/>
      <c r="C11" s="83"/>
      <c r="D11" s="68"/>
      <c r="E11" s="68"/>
      <c r="F11" s="84"/>
      <c r="G11" s="151"/>
      <c r="H11" s="152"/>
      <c r="I11" s="153"/>
      <c r="J11" s="80"/>
    </row>
    <row r="12" spans="1:10" ht="22.5" customHeight="1">
      <c r="A12" s="158" t="s">
        <v>12</v>
      </c>
      <c r="B12" s="5"/>
      <c r="C12" s="83"/>
      <c r="D12" s="68"/>
      <c r="E12" s="68"/>
      <c r="F12" s="84"/>
      <c r="G12" s="151"/>
      <c r="H12" s="152"/>
      <c r="I12" s="153"/>
      <c r="J12" s="80"/>
    </row>
    <row r="13" spans="1:10" ht="22.5" customHeight="1">
      <c r="A13" s="8"/>
      <c r="B13" s="5"/>
      <c r="C13" s="83"/>
      <c r="D13" s="68"/>
      <c r="E13" s="68"/>
      <c r="F13" s="84"/>
      <c r="G13" s="151"/>
      <c r="H13" s="152"/>
      <c r="I13" s="153"/>
      <c r="J13" s="80"/>
    </row>
    <row r="14" spans="1:10" ht="22.5" customHeight="1">
      <c r="A14" s="8"/>
      <c r="B14" s="5"/>
      <c r="C14" s="83"/>
      <c r="D14" s="68"/>
      <c r="E14" s="68"/>
      <c r="F14" s="84"/>
      <c r="G14" s="151"/>
      <c r="H14" s="152"/>
      <c r="I14" s="153"/>
      <c r="J14" s="80"/>
    </row>
    <row r="15" spans="1:10" ht="22.5" customHeight="1">
      <c r="A15" s="8"/>
      <c r="B15" s="5"/>
      <c r="C15" s="83"/>
      <c r="D15" s="68"/>
      <c r="E15" s="68"/>
      <c r="F15" s="84"/>
      <c r="G15" s="151"/>
      <c r="H15" s="152"/>
      <c r="I15" s="153"/>
      <c r="J15" s="80"/>
    </row>
    <row r="16" spans="1:10" ht="22.5" customHeight="1">
      <c r="A16" s="8"/>
      <c r="B16" s="5"/>
      <c r="C16" s="83"/>
      <c r="D16" s="68"/>
      <c r="E16" s="68"/>
      <c r="F16" s="84"/>
      <c r="G16" s="151"/>
      <c r="H16" s="152"/>
      <c r="I16" s="153"/>
      <c r="J16" s="80"/>
    </row>
    <row r="17" spans="1:10" ht="22.5" customHeight="1">
      <c r="A17" s="8"/>
      <c r="B17" s="5"/>
      <c r="C17" s="83"/>
      <c r="D17" s="68"/>
      <c r="E17" s="68"/>
      <c r="F17" s="84"/>
      <c r="G17" s="151"/>
      <c r="H17" s="152"/>
      <c r="I17" s="153"/>
      <c r="J17" s="80"/>
    </row>
    <row r="18" spans="1:10" ht="22.5" customHeight="1">
      <c r="A18" s="29"/>
      <c r="B18" s="5"/>
      <c r="C18" s="83"/>
      <c r="D18" s="68"/>
      <c r="E18" s="68"/>
      <c r="F18" s="84"/>
      <c r="G18" s="151"/>
      <c r="H18" s="152"/>
      <c r="I18" s="153"/>
      <c r="J18" s="80"/>
    </row>
    <row r="19" spans="1:10" ht="22.5" customHeight="1">
      <c r="A19" s="29"/>
      <c r="B19" s="5"/>
      <c r="C19" s="83"/>
      <c r="D19" s="68"/>
      <c r="E19" s="68"/>
      <c r="F19" s="84"/>
      <c r="G19" s="151"/>
      <c r="H19" s="152"/>
      <c r="I19" s="153"/>
      <c r="J19" s="80"/>
    </row>
    <row r="20" spans="1:10" ht="22.5" customHeight="1">
      <c r="A20" s="29"/>
      <c r="B20" s="5"/>
      <c r="C20" s="83"/>
      <c r="D20" s="68"/>
      <c r="E20" s="68"/>
      <c r="F20" s="84"/>
      <c r="G20" s="151"/>
      <c r="H20" s="152"/>
      <c r="I20" s="153"/>
      <c r="J20" s="80"/>
    </row>
    <row r="21" spans="1:10" ht="22.5" customHeight="1">
      <c r="A21" s="29"/>
      <c r="B21" s="5"/>
      <c r="C21" s="83"/>
      <c r="D21" s="68"/>
      <c r="E21" s="68"/>
      <c r="F21" s="84"/>
      <c r="G21" s="151"/>
      <c r="H21" s="152"/>
      <c r="I21" s="153"/>
      <c r="J21" s="80"/>
    </row>
    <row r="22" spans="1:10" ht="22.5" customHeight="1">
      <c r="A22" s="29"/>
      <c r="B22" s="5"/>
      <c r="C22" s="83"/>
      <c r="D22" s="68"/>
      <c r="E22" s="68"/>
      <c r="F22" s="84"/>
      <c r="G22" s="151"/>
      <c r="H22" s="152"/>
      <c r="I22" s="153"/>
      <c r="J22" s="80"/>
    </row>
    <row r="23" spans="1:10" ht="22.5" customHeight="1">
      <c r="A23" s="29"/>
      <c r="B23" s="5"/>
      <c r="C23" s="83"/>
      <c r="D23" s="68"/>
      <c r="E23" s="68"/>
      <c r="F23" s="84"/>
      <c r="G23" s="151"/>
      <c r="H23" s="152"/>
      <c r="I23" s="153"/>
      <c r="J23" s="80"/>
    </row>
    <row r="24" spans="1:10" ht="22.5" customHeight="1">
      <c r="A24" s="29"/>
      <c r="B24" s="5"/>
      <c r="C24" s="83"/>
      <c r="D24" s="68"/>
      <c r="E24" s="68"/>
      <c r="F24" s="84"/>
      <c r="G24" s="151"/>
      <c r="H24" s="152"/>
      <c r="I24" s="153"/>
      <c r="J24" s="80"/>
    </row>
    <row r="25" spans="1:10" ht="22.5" customHeight="1">
      <c r="A25" s="29"/>
      <c r="B25" s="5"/>
      <c r="C25" s="83"/>
      <c r="D25" s="68"/>
      <c r="E25" s="68"/>
      <c r="F25" s="84"/>
      <c r="G25" s="151"/>
      <c r="H25" s="152"/>
      <c r="I25" s="153"/>
      <c r="J25" s="80"/>
    </row>
    <row r="26" spans="1:10" ht="22.5" customHeight="1">
      <c r="A26" s="29"/>
      <c r="B26" s="5"/>
      <c r="C26" s="83"/>
      <c r="D26" s="68"/>
      <c r="E26" s="68"/>
      <c r="F26" s="84"/>
      <c r="G26" s="151"/>
      <c r="H26" s="152"/>
      <c r="I26" s="153"/>
      <c r="J26" s="80"/>
    </row>
    <row r="27" spans="1:10" ht="22.5" customHeight="1">
      <c r="A27" s="29"/>
      <c r="B27" s="5"/>
      <c r="C27" s="83"/>
      <c r="D27" s="68"/>
      <c r="E27" s="68"/>
      <c r="F27" s="84"/>
      <c r="G27" s="151"/>
      <c r="H27" s="152"/>
      <c r="I27" s="153"/>
      <c r="J27" s="80"/>
    </row>
    <row r="28" spans="1:10" ht="22.5" customHeight="1">
      <c r="A28" s="29"/>
      <c r="B28" s="5"/>
      <c r="C28" s="83"/>
      <c r="D28" s="68"/>
      <c r="E28" s="68"/>
      <c r="F28" s="84"/>
      <c r="G28" s="151"/>
      <c r="H28" s="152"/>
      <c r="I28" s="153"/>
      <c r="J28" s="80"/>
    </row>
    <row r="29" spans="1:10" ht="22.5" customHeight="1">
      <c r="A29" s="29"/>
      <c r="B29" s="5"/>
      <c r="C29" s="83"/>
      <c r="D29" s="68"/>
      <c r="E29" s="68"/>
      <c r="F29" s="84"/>
      <c r="G29" s="151"/>
      <c r="H29" s="152"/>
      <c r="I29" s="153"/>
      <c r="J29" s="80"/>
    </row>
    <row r="30" spans="1:10" ht="22.5" customHeight="1">
      <c r="A30" s="29"/>
      <c r="B30" s="5"/>
      <c r="C30" s="83"/>
      <c r="D30" s="68"/>
      <c r="E30" s="68"/>
      <c r="F30" s="84"/>
      <c r="G30" s="151"/>
      <c r="H30" s="152"/>
      <c r="I30" s="153"/>
      <c r="J30" s="80"/>
    </row>
    <row r="31" spans="1:10" ht="22.5" customHeight="1">
      <c r="A31" s="29"/>
      <c r="B31" s="5"/>
      <c r="C31" s="83"/>
      <c r="D31" s="68"/>
      <c r="E31" s="68"/>
      <c r="F31" s="84"/>
      <c r="G31" s="151"/>
      <c r="H31" s="152"/>
      <c r="I31" s="153"/>
      <c r="J31" s="80"/>
    </row>
    <row r="32" spans="1:10" ht="22.5" customHeight="1">
      <c r="A32" s="29"/>
      <c r="B32" s="5"/>
      <c r="C32" s="83"/>
      <c r="D32" s="68"/>
      <c r="E32" s="68"/>
      <c r="F32" s="84"/>
      <c r="G32" s="151"/>
      <c r="H32" s="152"/>
      <c r="I32" s="153"/>
      <c r="J32" s="80"/>
    </row>
    <row r="33" spans="1:10" ht="22.5" customHeight="1">
      <c r="A33" s="29"/>
      <c r="B33" s="5"/>
      <c r="C33" s="83"/>
      <c r="D33" s="68"/>
      <c r="E33" s="68"/>
      <c r="F33" s="84"/>
      <c r="G33" s="151"/>
      <c r="H33" s="152"/>
      <c r="I33" s="153"/>
      <c r="J33" s="80"/>
    </row>
    <row r="34" spans="1:10" ht="22.5" customHeight="1">
      <c r="A34" s="29"/>
      <c r="B34" s="5"/>
      <c r="C34" s="83"/>
      <c r="D34" s="68"/>
      <c r="E34" s="68"/>
      <c r="F34" s="84"/>
      <c r="G34" s="151"/>
      <c r="H34" s="152"/>
      <c r="I34" s="153"/>
      <c r="J34" s="80"/>
    </row>
    <row r="35" spans="1:10" ht="22.5" customHeight="1">
      <c r="A35" s="29"/>
      <c r="B35" s="5"/>
      <c r="C35" s="83"/>
      <c r="D35" s="68"/>
      <c r="E35" s="68"/>
      <c r="F35" s="84"/>
      <c r="G35" s="151"/>
      <c r="H35" s="152"/>
      <c r="I35" s="153"/>
      <c r="J35" s="80"/>
    </row>
    <row r="36" spans="1:10" ht="22.5" customHeight="1">
      <c r="A36" s="29"/>
      <c r="B36" s="5"/>
      <c r="C36" s="83"/>
      <c r="D36" s="68"/>
      <c r="E36" s="68"/>
      <c r="F36" s="84"/>
      <c r="G36" s="151"/>
      <c r="H36" s="152"/>
      <c r="I36" s="153"/>
      <c r="J36" s="80"/>
    </row>
    <row r="37" spans="1:10" ht="22.5" customHeight="1">
      <c r="A37" s="29"/>
      <c r="B37" s="5"/>
      <c r="C37" s="83"/>
      <c r="D37" s="68"/>
      <c r="E37" s="68"/>
      <c r="F37" s="84"/>
      <c r="G37" s="151"/>
      <c r="H37" s="152"/>
      <c r="I37" s="153"/>
      <c r="J37" s="80"/>
    </row>
    <row r="38" spans="1:10" ht="22.5" customHeight="1">
      <c r="A38" s="29"/>
      <c r="B38" s="5"/>
      <c r="C38" s="83"/>
      <c r="D38" s="68"/>
      <c r="E38" s="68"/>
      <c r="F38" s="84"/>
      <c r="G38" s="151"/>
      <c r="H38" s="152"/>
      <c r="I38" s="153"/>
      <c r="J38" s="80"/>
    </row>
    <row r="39" spans="1:10" ht="22.5" customHeight="1">
      <c r="A39" s="29"/>
      <c r="B39" s="5"/>
      <c r="C39" s="83"/>
      <c r="D39" s="68"/>
      <c r="E39" s="68"/>
      <c r="F39" s="84"/>
      <c r="G39" s="151"/>
      <c r="H39" s="152"/>
      <c r="I39" s="153"/>
      <c r="J39" s="80"/>
    </row>
    <row r="40" spans="1:10" ht="22.5" customHeight="1">
      <c r="A40" s="29"/>
      <c r="B40" s="5"/>
      <c r="C40" s="83"/>
      <c r="D40" s="68"/>
      <c r="E40" s="68"/>
      <c r="F40" s="84"/>
      <c r="G40" s="151"/>
      <c r="H40" s="152"/>
      <c r="I40" s="153"/>
      <c r="J40" s="80"/>
    </row>
    <row r="41" spans="1:10" ht="22.5" customHeight="1">
      <c r="A41" s="29"/>
      <c r="B41" s="5"/>
      <c r="C41" s="83"/>
      <c r="D41" s="68"/>
      <c r="E41" s="68"/>
      <c r="F41" s="84"/>
      <c r="G41" s="151"/>
      <c r="H41" s="152"/>
      <c r="I41" s="153"/>
      <c r="J41" s="80"/>
    </row>
    <row r="42" spans="1:10" ht="22.5" customHeight="1">
      <c r="A42" s="29"/>
      <c r="B42" s="5"/>
      <c r="C42" s="83"/>
      <c r="D42" s="68"/>
      <c r="E42" s="68"/>
      <c r="F42" s="84"/>
      <c r="G42" s="151"/>
      <c r="H42" s="152"/>
      <c r="I42" s="153"/>
      <c r="J42" s="80"/>
    </row>
    <row r="43" spans="1:10" ht="22.5" customHeight="1">
      <c r="A43" s="29"/>
      <c r="B43" s="5"/>
      <c r="C43" s="83"/>
      <c r="D43" s="68"/>
      <c r="E43" s="68"/>
      <c r="F43" s="84"/>
      <c r="G43" s="151"/>
      <c r="H43" s="152"/>
      <c r="I43" s="153"/>
      <c r="J43" s="80"/>
    </row>
    <row r="44" spans="1:10" ht="22.5" customHeight="1">
      <c r="A44" s="29"/>
      <c r="B44" s="5"/>
      <c r="C44" s="83"/>
      <c r="D44" s="68"/>
      <c r="E44" s="68"/>
      <c r="F44" s="84"/>
      <c r="G44" s="151"/>
      <c r="H44" s="152"/>
      <c r="I44" s="153"/>
      <c r="J44" s="80"/>
    </row>
    <row r="45" spans="1:10" ht="22.5" customHeight="1">
      <c r="A45" s="29"/>
      <c r="B45" s="5"/>
      <c r="C45" s="83"/>
      <c r="D45" s="68"/>
      <c r="E45" s="68"/>
      <c r="F45" s="84"/>
      <c r="G45" s="151"/>
      <c r="H45" s="152"/>
      <c r="I45" s="153"/>
      <c r="J45" s="80"/>
    </row>
    <row r="46" spans="1:10" ht="22.5" customHeight="1">
      <c r="A46" s="29"/>
      <c r="B46" s="5"/>
      <c r="C46" s="83"/>
      <c r="D46" s="68"/>
      <c r="E46" s="68"/>
      <c r="F46" s="84"/>
      <c r="G46" s="151"/>
      <c r="H46" s="152"/>
      <c r="I46" s="153"/>
      <c r="J46" s="80"/>
    </row>
    <row r="47" spans="1:10" ht="22.5" customHeight="1">
      <c r="A47" s="29"/>
      <c r="B47" s="5"/>
      <c r="C47" s="83"/>
      <c r="D47" s="68"/>
      <c r="E47" s="68"/>
      <c r="F47" s="84"/>
      <c r="G47" s="151"/>
      <c r="H47" s="152"/>
      <c r="I47" s="153"/>
      <c r="J47" s="80"/>
    </row>
    <row r="48" spans="1:10" ht="22.5" customHeight="1">
      <c r="A48" s="29"/>
      <c r="B48" s="5"/>
      <c r="C48" s="83"/>
      <c r="D48" s="68"/>
      <c r="E48" s="68"/>
      <c r="F48" s="84"/>
      <c r="G48" s="151"/>
      <c r="H48" s="152"/>
      <c r="I48" s="153"/>
      <c r="J48" s="80"/>
    </row>
    <row r="49" spans="1:10" ht="22.5" customHeight="1">
      <c r="A49" s="29"/>
      <c r="B49" s="5"/>
      <c r="C49" s="83"/>
      <c r="D49" s="68"/>
      <c r="E49" s="68"/>
      <c r="F49" s="84"/>
      <c r="G49" s="151"/>
      <c r="H49" s="152"/>
      <c r="I49" s="153"/>
      <c r="J49" s="80"/>
    </row>
    <row r="50" spans="1:10" ht="22.5" customHeight="1">
      <c r="A50" s="29"/>
      <c r="B50" s="5"/>
      <c r="C50" s="83"/>
      <c r="D50" s="68"/>
      <c r="E50" s="68"/>
      <c r="F50" s="84"/>
      <c r="G50" s="151"/>
      <c r="H50" s="152"/>
      <c r="I50" s="153"/>
      <c r="J50" s="80"/>
    </row>
    <row r="51" spans="1:10" ht="22.5" customHeight="1">
      <c r="A51" s="29"/>
      <c r="B51" s="5"/>
      <c r="C51" s="83"/>
      <c r="D51" s="68"/>
      <c r="E51" s="68"/>
      <c r="F51" s="84"/>
      <c r="G51" s="151"/>
      <c r="H51" s="152"/>
      <c r="I51" s="153"/>
      <c r="J51" s="80"/>
    </row>
    <row r="52" spans="1:10" ht="22.5" customHeight="1">
      <c r="A52" s="29"/>
      <c r="B52" s="5"/>
      <c r="C52" s="83"/>
      <c r="D52" s="68"/>
      <c r="E52" s="68"/>
      <c r="F52" s="84"/>
      <c r="G52" s="151"/>
      <c r="H52" s="152"/>
      <c r="I52" s="153"/>
      <c r="J52" s="80"/>
    </row>
    <row r="53" spans="1:10" ht="22.5" customHeight="1">
      <c r="A53" s="29"/>
      <c r="B53" s="5"/>
      <c r="C53" s="83"/>
      <c r="D53" s="68"/>
      <c r="E53" s="68"/>
      <c r="F53" s="84"/>
      <c r="G53" s="151"/>
      <c r="H53" s="152"/>
      <c r="I53" s="153"/>
      <c r="J53" s="80"/>
    </row>
    <row r="54" spans="1:10" ht="22.5" customHeight="1">
      <c r="A54" s="29"/>
      <c r="B54" s="5"/>
      <c r="C54" s="83"/>
      <c r="D54" s="68"/>
      <c r="E54" s="68"/>
      <c r="F54" s="84"/>
      <c r="G54" s="151"/>
      <c r="H54" s="152"/>
      <c r="I54" s="153"/>
      <c r="J54" s="80"/>
    </row>
    <row r="55" spans="1:10" ht="22.5" customHeight="1">
      <c r="A55" s="29"/>
      <c r="B55" s="5"/>
      <c r="C55" s="83"/>
      <c r="D55" s="68"/>
      <c r="E55" s="68"/>
      <c r="F55" s="84"/>
      <c r="G55" s="151"/>
      <c r="H55" s="152"/>
      <c r="I55" s="153"/>
      <c r="J55" s="80"/>
    </row>
    <row r="56" spans="1:10" ht="22.5" customHeight="1">
      <c r="A56" s="29"/>
      <c r="B56" s="5"/>
      <c r="C56" s="83"/>
      <c r="D56" s="68"/>
      <c r="E56" s="68"/>
      <c r="F56" s="84"/>
      <c r="G56" s="151"/>
      <c r="H56" s="152"/>
      <c r="I56" s="153"/>
      <c r="J56" s="80"/>
    </row>
    <row r="57" spans="1:10" ht="22.5" customHeight="1">
      <c r="A57" s="29"/>
      <c r="B57" s="5"/>
      <c r="C57" s="83"/>
      <c r="D57" s="68"/>
      <c r="E57" s="68"/>
      <c r="F57" s="84"/>
      <c r="G57" s="151"/>
      <c r="H57" s="152"/>
      <c r="I57" s="153"/>
      <c r="J57" s="80"/>
    </row>
    <row r="58" spans="1:10" ht="22.5" customHeight="1">
      <c r="A58" s="29"/>
      <c r="B58" s="5"/>
      <c r="C58" s="83"/>
      <c r="D58" s="68"/>
      <c r="E58" s="68"/>
      <c r="F58" s="84"/>
      <c r="G58" s="151"/>
      <c r="H58" s="152"/>
      <c r="I58" s="153"/>
      <c r="J58" s="80"/>
    </row>
    <row r="59" spans="1:10" ht="22.5" customHeight="1">
      <c r="A59" s="29"/>
      <c r="B59" s="5"/>
      <c r="C59" s="83"/>
      <c r="D59" s="68"/>
      <c r="E59" s="68"/>
      <c r="F59" s="84"/>
      <c r="G59" s="151"/>
      <c r="H59" s="152"/>
      <c r="I59" s="153"/>
      <c r="J59" s="80"/>
    </row>
    <row r="60" spans="1:10" ht="22.5" customHeight="1">
      <c r="A60" s="29"/>
      <c r="B60" s="5"/>
      <c r="C60" s="83"/>
      <c r="D60" s="68"/>
      <c r="E60" s="68"/>
      <c r="F60" s="84"/>
      <c r="G60" s="151"/>
      <c r="H60" s="152"/>
      <c r="I60" s="153"/>
      <c r="J60" s="80"/>
    </row>
    <row r="61" spans="1:10" ht="22.5" customHeight="1">
      <c r="A61" s="29"/>
      <c r="B61" s="5"/>
      <c r="C61" s="83"/>
      <c r="D61" s="68"/>
      <c r="E61" s="68"/>
      <c r="F61" s="84"/>
      <c r="G61" s="151"/>
      <c r="H61" s="152"/>
      <c r="I61" s="153"/>
      <c r="J61" s="80"/>
    </row>
    <row r="62" spans="1:10" ht="22.5" customHeight="1">
      <c r="A62" s="29"/>
      <c r="B62" s="5"/>
      <c r="C62" s="83"/>
      <c r="D62" s="68"/>
      <c r="E62" s="68"/>
      <c r="F62" s="84"/>
      <c r="G62" s="151"/>
      <c r="H62" s="152"/>
      <c r="I62" s="153"/>
      <c r="J62" s="80"/>
    </row>
    <row r="63" spans="1:10" ht="22.5" customHeight="1">
      <c r="A63" s="29"/>
      <c r="B63" s="5"/>
      <c r="C63" s="83"/>
      <c r="D63" s="68"/>
      <c r="E63" s="68"/>
      <c r="F63" s="84"/>
      <c r="G63" s="151"/>
      <c r="H63" s="152"/>
      <c r="I63" s="153"/>
      <c r="J63" s="80"/>
    </row>
    <row r="64" spans="1:10" ht="22.5" customHeight="1">
      <c r="A64" s="29"/>
      <c r="B64" s="5"/>
      <c r="C64" s="83"/>
      <c r="D64" s="68"/>
      <c r="E64" s="68"/>
      <c r="F64" s="84"/>
      <c r="G64" s="151"/>
      <c r="H64" s="152"/>
      <c r="I64" s="153"/>
      <c r="J64" s="80"/>
    </row>
    <row r="65" spans="1:10" ht="22.5" customHeight="1">
      <c r="A65" s="29"/>
      <c r="B65" s="5"/>
      <c r="C65" s="83"/>
      <c r="D65" s="68"/>
      <c r="E65" s="68"/>
      <c r="F65" s="84"/>
      <c r="G65" s="151"/>
      <c r="H65" s="152"/>
      <c r="I65" s="153"/>
      <c r="J65" s="80"/>
    </row>
    <row r="66" spans="1:10" ht="22.5" customHeight="1">
      <c r="A66" s="29"/>
      <c r="B66" s="5"/>
      <c r="C66" s="83"/>
      <c r="D66" s="68"/>
      <c r="E66" s="68"/>
      <c r="F66" s="84"/>
      <c r="G66" s="151"/>
      <c r="H66" s="152"/>
      <c r="I66" s="153"/>
      <c r="J66" s="80"/>
    </row>
    <row r="67" spans="1:10" ht="22.5" customHeight="1">
      <c r="A67" s="29"/>
      <c r="B67" s="5"/>
      <c r="C67" s="83"/>
      <c r="D67" s="68"/>
      <c r="E67" s="68"/>
      <c r="F67" s="84"/>
      <c r="G67" s="151"/>
      <c r="H67" s="152"/>
      <c r="I67" s="153"/>
      <c r="J67" s="80"/>
    </row>
    <row r="68" spans="1:10" ht="22.5" customHeight="1">
      <c r="A68" s="29"/>
      <c r="B68" s="5"/>
      <c r="C68" s="83"/>
      <c r="D68" s="68"/>
      <c r="E68" s="68"/>
      <c r="F68" s="84"/>
      <c r="G68" s="151"/>
      <c r="H68" s="152"/>
      <c r="I68" s="153"/>
      <c r="J68" s="80"/>
    </row>
    <row r="69" spans="1:10" ht="22.5" customHeight="1">
      <c r="A69" s="29"/>
      <c r="B69" s="5"/>
      <c r="C69" s="83"/>
      <c r="D69" s="68"/>
      <c r="E69" s="68"/>
      <c r="F69" s="84"/>
      <c r="G69" s="151"/>
      <c r="H69" s="152"/>
      <c r="I69" s="153"/>
      <c r="J69" s="80"/>
    </row>
    <row r="70" spans="1:10" ht="22.5" customHeight="1">
      <c r="A70" s="29"/>
      <c r="B70" s="5"/>
      <c r="C70" s="83"/>
      <c r="D70" s="68"/>
      <c r="E70" s="68"/>
      <c r="F70" s="84"/>
      <c r="G70" s="151"/>
      <c r="H70" s="152"/>
      <c r="I70" s="153"/>
      <c r="J70" s="80"/>
    </row>
    <row r="71" spans="1:10" ht="22.5" customHeight="1">
      <c r="A71" s="29"/>
      <c r="B71" s="5"/>
      <c r="C71" s="83"/>
      <c r="D71" s="68"/>
      <c r="E71" s="68"/>
      <c r="F71" s="84"/>
      <c r="G71" s="151"/>
      <c r="H71" s="152"/>
      <c r="I71" s="153"/>
      <c r="J71" s="80"/>
    </row>
    <row r="72" spans="1:10" ht="22.5" customHeight="1">
      <c r="A72" s="29"/>
      <c r="B72" s="5"/>
      <c r="C72" s="83"/>
      <c r="D72" s="68"/>
      <c r="E72" s="68"/>
      <c r="F72" s="84"/>
      <c r="G72" s="151"/>
      <c r="H72" s="152"/>
      <c r="I72" s="153"/>
      <c r="J72" s="80"/>
    </row>
    <row r="73" spans="1:10" ht="22.5" customHeight="1">
      <c r="A73" s="29"/>
      <c r="B73" s="5"/>
      <c r="C73" s="83"/>
      <c r="D73" s="68"/>
      <c r="E73" s="68"/>
      <c r="F73" s="84"/>
      <c r="G73" s="151"/>
      <c r="H73" s="152"/>
      <c r="I73" s="153"/>
      <c r="J73" s="80"/>
    </row>
    <row r="74" spans="1:10" ht="22.5" customHeight="1">
      <c r="A74" s="29"/>
      <c r="B74" s="5"/>
      <c r="C74" s="83"/>
      <c r="D74" s="68"/>
      <c r="E74" s="68"/>
      <c r="F74" s="84"/>
      <c r="G74" s="151"/>
      <c r="H74" s="152"/>
      <c r="I74" s="153"/>
      <c r="J74" s="80"/>
    </row>
    <row r="75" spans="1:10" ht="22.5" customHeight="1">
      <c r="A75" s="29"/>
      <c r="B75" s="5"/>
      <c r="C75" s="83"/>
      <c r="D75" s="68"/>
      <c r="E75" s="68"/>
      <c r="F75" s="84"/>
      <c r="G75" s="151"/>
      <c r="H75" s="152"/>
      <c r="I75" s="153"/>
      <c r="J75" s="80"/>
    </row>
    <row r="76" spans="1:10" ht="22.5" customHeight="1">
      <c r="A76" s="29"/>
      <c r="B76" s="5"/>
      <c r="C76" s="83"/>
      <c r="D76" s="68"/>
      <c r="E76" s="68"/>
      <c r="F76" s="84"/>
      <c r="G76" s="151"/>
      <c r="H76" s="152"/>
      <c r="I76" s="153"/>
      <c r="J76" s="80"/>
    </row>
    <row r="77" spans="1:10" ht="22.5" customHeight="1">
      <c r="A77" s="29"/>
      <c r="B77" s="5"/>
      <c r="C77" s="83"/>
      <c r="D77" s="68"/>
      <c r="E77" s="68"/>
      <c r="F77" s="84"/>
      <c r="G77" s="151"/>
      <c r="H77" s="152"/>
      <c r="I77" s="153"/>
      <c r="J77" s="80"/>
    </row>
    <row r="78" spans="1:10" ht="22.5" customHeight="1">
      <c r="A78" s="29"/>
      <c r="B78" s="5"/>
      <c r="C78" s="83"/>
      <c r="D78" s="68"/>
      <c r="E78" s="68"/>
      <c r="F78" s="84"/>
      <c r="G78" s="151"/>
      <c r="H78" s="152"/>
      <c r="I78" s="153"/>
      <c r="J78" s="80"/>
    </row>
    <row r="79" spans="1:10" ht="22.5" customHeight="1">
      <c r="A79" s="29"/>
      <c r="B79" s="5"/>
      <c r="C79" s="83"/>
      <c r="D79" s="68"/>
      <c r="E79" s="68"/>
      <c r="F79" s="84"/>
      <c r="G79" s="151"/>
      <c r="H79" s="152"/>
      <c r="I79" s="153"/>
      <c r="J79" s="80"/>
    </row>
    <row r="80" spans="1:10" ht="22.5" customHeight="1">
      <c r="A80" s="29"/>
      <c r="B80" s="5"/>
      <c r="C80" s="83"/>
      <c r="D80" s="68"/>
      <c r="E80" s="68"/>
      <c r="F80" s="84"/>
      <c r="G80" s="151"/>
      <c r="H80" s="152"/>
      <c r="I80" s="153"/>
      <c r="J80" s="80"/>
    </row>
    <row r="81" spans="1:10" ht="22.5" customHeight="1">
      <c r="A81" s="29"/>
      <c r="B81" s="5"/>
      <c r="C81" s="83"/>
      <c r="D81" s="68"/>
      <c r="E81" s="68"/>
      <c r="F81" s="84"/>
      <c r="G81" s="151"/>
      <c r="H81" s="152"/>
      <c r="I81" s="153"/>
      <c r="J81" s="80"/>
    </row>
    <row r="82" spans="1:10" ht="22.5" customHeight="1">
      <c r="A82" s="29"/>
      <c r="B82" s="5"/>
      <c r="C82" s="83"/>
      <c r="D82" s="68"/>
      <c r="E82" s="68"/>
      <c r="F82" s="84"/>
      <c r="G82" s="151"/>
      <c r="H82" s="152"/>
      <c r="I82" s="153"/>
      <c r="J82" s="80"/>
    </row>
    <row r="83" spans="1:10" ht="22.5" customHeight="1">
      <c r="A83" s="29"/>
      <c r="B83" s="5"/>
      <c r="C83" s="83"/>
      <c r="D83" s="68"/>
      <c r="E83" s="68"/>
      <c r="F83" s="84"/>
      <c r="G83" s="151"/>
      <c r="H83" s="152"/>
      <c r="I83" s="153"/>
      <c r="J83" s="80"/>
    </row>
    <row r="84" spans="1:10" ht="22.5" customHeight="1">
      <c r="A84" s="29"/>
      <c r="B84" s="5"/>
      <c r="C84" s="83"/>
      <c r="D84" s="68"/>
      <c r="E84" s="68"/>
      <c r="F84" s="84"/>
      <c r="G84" s="151"/>
      <c r="H84" s="152"/>
      <c r="I84" s="153"/>
      <c r="J84" s="80"/>
    </row>
    <row r="85" spans="1:10" ht="22.5" customHeight="1">
      <c r="A85" s="29"/>
      <c r="B85" s="5"/>
      <c r="C85" s="83"/>
      <c r="D85" s="68"/>
      <c r="E85" s="68"/>
      <c r="F85" s="84"/>
      <c r="G85" s="151"/>
      <c r="H85" s="152"/>
      <c r="I85" s="153"/>
      <c r="J85" s="80"/>
    </row>
    <row r="86" spans="1:10" ht="22.5" customHeight="1">
      <c r="A86" s="29"/>
      <c r="B86" s="5"/>
      <c r="C86" s="83"/>
      <c r="D86" s="68"/>
      <c r="E86" s="68"/>
      <c r="F86" s="84"/>
      <c r="G86" s="151"/>
      <c r="H86" s="152"/>
      <c r="I86" s="153"/>
      <c r="J86" s="80"/>
    </row>
    <row r="87" spans="1:10" ht="22.5" customHeight="1">
      <c r="A87" s="29"/>
      <c r="B87" s="5"/>
      <c r="C87" s="83"/>
      <c r="D87" s="68"/>
      <c r="E87" s="68"/>
      <c r="F87" s="84"/>
      <c r="G87" s="151"/>
      <c r="H87" s="152"/>
      <c r="I87" s="153"/>
      <c r="J87" s="80"/>
    </row>
    <row r="88" spans="1:10" ht="22.5" customHeight="1">
      <c r="A88" s="29"/>
      <c r="B88" s="5"/>
      <c r="C88" s="83"/>
      <c r="D88" s="68"/>
      <c r="E88" s="68"/>
      <c r="F88" s="84"/>
      <c r="G88" s="151"/>
      <c r="H88" s="152"/>
      <c r="I88" s="153"/>
      <c r="J88" s="80"/>
    </row>
    <row r="89" spans="1:10" ht="22.5" customHeight="1">
      <c r="A89" s="29"/>
      <c r="B89" s="5"/>
      <c r="C89" s="83"/>
      <c r="D89" s="68"/>
      <c r="E89" s="68"/>
      <c r="F89" s="84"/>
      <c r="G89" s="151"/>
      <c r="H89" s="152"/>
      <c r="I89" s="153"/>
      <c r="J89" s="80"/>
    </row>
    <row r="90" spans="1:10" ht="22.5" customHeight="1">
      <c r="A90" s="29"/>
      <c r="B90" s="5"/>
      <c r="C90" s="83"/>
      <c r="D90" s="68"/>
      <c r="E90" s="68"/>
      <c r="F90" s="84"/>
      <c r="G90" s="151"/>
      <c r="H90" s="152"/>
      <c r="I90" s="153"/>
      <c r="J90" s="80"/>
    </row>
    <row r="91" spans="1:10" ht="22.5" customHeight="1">
      <c r="A91" s="29"/>
      <c r="B91" s="5"/>
      <c r="C91" s="83"/>
      <c r="D91" s="68"/>
      <c r="E91" s="68"/>
      <c r="F91" s="84"/>
      <c r="G91" s="151"/>
      <c r="H91" s="152"/>
      <c r="I91" s="153"/>
      <c r="J91" s="80"/>
    </row>
    <row r="92" spans="1:10" ht="22.5" customHeight="1">
      <c r="A92" s="29"/>
      <c r="B92" s="5"/>
      <c r="C92" s="83"/>
      <c r="D92" s="68"/>
      <c r="E92" s="68"/>
      <c r="F92" s="84"/>
      <c r="G92" s="151"/>
      <c r="H92" s="152"/>
      <c r="I92" s="153"/>
      <c r="J92" s="80"/>
    </row>
    <row r="93" spans="1:10" ht="22.5" customHeight="1">
      <c r="A93" s="29"/>
      <c r="B93" s="5"/>
      <c r="C93" s="83"/>
      <c r="D93" s="68"/>
      <c r="E93" s="68"/>
      <c r="F93" s="84"/>
      <c r="G93" s="151"/>
      <c r="H93" s="152"/>
      <c r="I93" s="153"/>
      <c r="J93" s="80"/>
    </row>
    <row r="94" spans="1:10" ht="22.5" customHeight="1">
      <c r="A94" s="29"/>
      <c r="B94" s="5"/>
      <c r="C94" s="83"/>
      <c r="D94" s="68"/>
      <c r="E94" s="68"/>
      <c r="F94" s="84"/>
      <c r="G94" s="151"/>
      <c r="H94" s="152"/>
      <c r="I94" s="153"/>
      <c r="J94" s="80"/>
    </row>
    <row r="95" spans="1:10" ht="22.5" customHeight="1">
      <c r="A95" s="29"/>
      <c r="B95" s="5"/>
      <c r="C95" s="83"/>
      <c r="D95" s="68"/>
      <c r="E95" s="68"/>
      <c r="F95" s="84"/>
      <c r="G95" s="151"/>
      <c r="H95" s="152"/>
      <c r="I95" s="153"/>
      <c r="J95" s="80"/>
    </row>
    <row r="96" spans="1:10" ht="22.5" customHeight="1">
      <c r="A96" s="29"/>
      <c r="B96" s="5"/>
      <c r="C96" s="83"/>
      <c r="D96" s="68"/>
      <c r="E96" s="68"/>
      <c r="F96" s="84"/>
      <c r="G96" s="151"/>
      <c r="H96" s="152"/>
      <c r="I96" s="153"/>
      <c r="J96" s="80"/>
    </row>
    <row r="97" spans="1:10" ht="22.5" customHeight="1">
      <c r="A97" s="29"/>
      <c r="B97" s="5"/>
      <c r="C97" s="83"/>
      <c r="D97" s="68"/>
      <c r="E97" s="68"/>
      <c r="F97" s="84"/>
      <c r="G97" s="151"/>
      <c r="H97" s="152"/>
      <c r="I97" s="153"/>
      <c r="J97" s="80"/>
    </row>
    <row r="98" spans="1:10" ht="22.5" customHeight="1">
      <c r="A98" s="29"/>
      <c r="B98" s="5"/>
      <c r="C98" s="83"/>
      <c r="D98" s="68"/>
      <c r="E98" s="68"/>
      <c r="F98" s="84"/>
      <c r="G98" s="151"/>
      <c r="H98" s="152"/>
      <c r="I98" s="153"/>
      <c r="J98" s="80"/>
    </row>
    <row r="99" spans="1:10" ht="22.5" customHeight="1">
      <c r="A99" s="29"/>
      <c r="B99" s="5"/>
      <c r="C99" s="83"/>
      <c r="D99" s="68"/>
      <c r="E99" s="68"/>
      <c r="F99" s="84"/>
      <c r="G99" s="151"/>
      <c r="H99" s="152"/>
      <c r="I99" s="153"/>
      <c r="J99" s="80"/>
    </row>
    <row r="100" spans="1:10" ht="22.5" customHeight="1">
      <c r="A100" s="29"/>
      <c r="B100" s="5"/>
      <c r="C100" s="83"/>
      <c r="D100" s="68"/>
      <c r="E100" s="68"/>
      <c r="F100" s="84"/>
      <c r="G100" s="151"/>
      <c r="H100" s="152"/>
      <c r="I100" s="153"/>
      <c r="J100" s="80"/>
    </row>
  </sheetData>
  <mergeCells count="100">
    <mergeCell ref="G38:I38"/>
    <mergeCell ref="G13:I13"/>
    <mergeCell ref="G62:I62"/>
    <mergeCell ref="G87:I87"/>
    <mergeCell ref="G15:I15"/>
    <mergeCell ref="G24:I24"/>
    <mergeCell ref="G26:I26"/>
    <mergeCell ref="G63:I63"/>
    <mergeCell ref="G16:I16"/>
    <mergeCell ref="G50:I50"/>
    <mergeCell ref="G18:I18"/>
    <mergeCell ref="G33:I33"/>
    <mergeCell ref="G35:I35"/>
    <mergeCell ref="G25:I25"/>
    <mergeCell ref="G60:I60"/>
    <mergeCell ref="G59:I59"/>
    <mergeCell ref="G95:I95"/>
    <mergeCell ref="G89:I89"/>
    <mergeCell ref="G65:I65"/>
    <mergeCell ref="G79:I79"/>
    <mergeCell ref="G73:I73"/>
    <mergeCell ref="G88:I88"/>
    <mergeCell ref="G90:I90"/>
    <mergeCell ref="G69:I69"/>
    <mergeCell ref="G78:I78"/>
    <mergeCell ref="G92:I92"/>
    <mergeCell ref="G80:I80"/>
    <mergeCell ref="G81:I81"/>
    <mergeCell ref="G75:I75"/>
    <mergeCell ref="G77:I77"/>
    <mergeCell ref="G22:I22"/>
    <mergeCell ref="C4:I4"/>
    <mergeCell ref="G9:I9"/>
    <mergeCell ref="G52:I52"/>
    <mergeCell ref="G36:I36"/>
    <mergeCell ref="G42:I42"/>
    <mergeCell ref="G28:I28"/>
    <mergeCell ref="G6:I6"/>
    <mergeCell ref="G37:I37"/>
    <mergeCell ref="G30:I30"/>
    <mergeCell ref="G14:I14"/>
    <mergeCell ref="G31:I31"/>
    <mergeCell ref="G40:I40"/>
    <mergeCell ref="G12:I12"/>
    <mergeCell ref="G21:I21"/>
    <mergeCell ref="G23:I23"/>
    <mergeCell ref="G17:I17"/>
    <mergeCell ref="G10:I10"/>
    <mergeCell ref="G19:I19"/>
    <mergeCell ref="G5:I5"/>
    <mergeCell ref="G20:I20"/>
    <mergeCell ref="G7:I7"/>
    <mergeCell ref="G96:I96"/>
    <mergeCell ref="G43:I43"/>
    <mergeCell ref="G71:I71"/>
    <mergeCell ref="G27:I27"/>
    <mergeCell ref="G98:I98"/>
    <mergeCell ref="G82:I82"/>
    <mergeCell ref="G66:I66"/>
    <mergeCell ref="G53:I53"/>
    <mergeCell ref="G93:I93"/>
    <mergeCell ref="G34:I34"/>
    <mergeCell ref="G74:I74"/>
    <mergeCell ref="G68:I68"/>
    <mergeCell ref="G83:I83"/>
    <mergeCell ref="G58:I58"/>
    <mergeCell ref="G45:I45"/>
    <mergeCell ref="G29:I29"/>
    <mergeCell ref="G100:I100"/>
    <mergeCell ref="G94:I94"/>
    <mergeCell ref="G47:I47"/>
    <mergeCell ref="G84:I84"/>
    <mergeCell ref="G44:I44"/>
    <mergeCell ref="G46:I46"/>
    <mergeCell ref="G72:I72"/>
    <mergeCell ref="G86:I86"/>
    <mergeCell ref="G70:I70"/>
    <mergeCell ref="G97:I97"/>
    <mergeCell ref="G57:I57"/>
    <mergeCell ref="G49:I49"/>
    <mergeCell ref="G76:I76"/>
    <mergeCell ref="G91:I91"/>
    <mergeCell ref="G85:I85"/>
    <mergeCell ref="G99:I99"/>
    <mergeCell ref="A1:A2"/>
    <mergeCell ref="G11:I11"/>
    <mergeCell ref="G67:I67"/>
    <mergeCell ref="G61:I61"/>
    <mergeCell ref="G39:I39"/>
    <mergeCell ref="G48:I48"/>
    <mergeCell ref="C1:J1"/>
    <mergeCell ref="G55:I55"/>
    <mergeCell ref="G64:I64"/>
    <mergeCell ref="G51:I51"/>
    <mergeCell ref="G54:I54"/>
    <mergeCell ref="G32:I32"/>
    <mergeCell ref="G41:I41"/>
    <mergeCell ref="C2:J2"/>
    <mergeCell ref="G56:I56"/>
    <mergeCell ref="G8:I8"/>
  </mergeCells>
  <dataValidations count="2">
    <dataValidation type="list" allowBlank="1" showErrorMessage="1" sqref="E6:E100" xr:uid="{00000000-0002-0000-0A00-000001000000}">
      <formula1>"Sim,Não"</formula1>
    </dataValidation>
    <dataValidation type="list" allowBlank="1" showErrorMessage="1" sqref="F6:F100" xr:uid="{00000000-0002-0000-0A00-000002000000}">
      <formula1>"Sim,Não,Não se aplica"</formula1>
    </dataValidation>
  </dataValidations>
  <hyperlinks>
    <hyperlink ref="A4" location="'Cad Iniciais'!A1" display="Cadastros Iniciais" xr:uid="{9230E7F7-CFFB-4FF7-94E2-6CAF22C6AE9F}"/>
    <hyperlink ref="A5" location="'Cadastro de Cargos'!A1" display="Cadastro de cargos" xr:uid="{8F9C1857-E134-4F08-93EC-211F46E52465}"/>
    <hyperlink ref="A6" location="'Cadastro de Funcionários'!A1" display="Cadastro de funcionários" xr:uid="{5991C522-B424-435A-B021-03AE1FFF1692}"/>
    <hyperlink ref="A7" location="'Receitas Custos'!A1" display="Receitas e custos RH" xr:uid="{F3823701-9375-4D22-AE64-B188C12F1939}"/>
    <hyperlink ref="A8" location="Férias!A1" display="Controle de férias" xr:uid="{360B9E57-72C3-4D27-858F-B5FF128FB7F7}"/>
    <hyperlink ref="A9" location="Demissões!A1" display="Demissões" xr:uid="{4CADFB2E-5F5F-4654-891B-287536D2B233}"/>
    <hyperlink ref="A10" location="Treinamentos!A1" display="Treinamentos" xr:uid="{571E2AA3-C495-4B11-B86A-6C2FA2B6F30B}"/>
    <hyperlink ref="A11" location="Promoções!A1" display="Promoções" xr:uid="{EDBBB65C-0800-415F-B6CB-0A16D9DF967F}"/>
    <hyperlink ref="A12" location="Absenteismo!A1" display="Absenteísmo" xr:uid="{838AB6ED-CB1A-4C0D-80A8-FC3BDFF8634F}"/>
    <hyperlink ref="A3" location="Apresentação!A1" display="Apresentação" xr:uid="{AAF54EAC-30B2-4A01-9F98-69225B089759}"/>
  </hyperlinks>
  <pageMargins left="0.511811024" right="0.511811024" top="0.78740157499999996" bottom="0.78740157499999996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A00-000000000000}">
          <x14:formula1>
            <xm:f>'Cadastro de Funcionários'!$C$6:$C$205</xm:f>
          </x14:formula1>
          <xm:sqref>D6:D100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000"/>
  <sheetViews>
    <sheetView showGridLines="0" workbookViewId="0"/>
  </sheetViews>
  <sheetFormatPr defaultColWidth="12.625" defaultRowHeight="15" customHeight="1"/>
  <cols>
    <col min="1" max="1" width="28.875" style="96" customWidth="1"/>
    <col min="2" max="2" width="11.75" style="96" customWidth="1"/>
    <col min="3" max="4" width="10.75" style="96" customWidth="1"/>
    <col min="5" max="10" width="9.125" style="96" customWidth="1"/>
    <col min="11" max="13" width="10.75" style="96" customWidth="1"/>
    <col min="14" max="14" width="11.75" style="96" customWidth="1"/>
  </cols>
  <sheetData>
    <row r="1" spans="1:14">
      <c r="A1" s="85" t="s">
        <v>158</v>
      </c>
      <c r="B1" s="85">
        <f>'Cad Iniciais'!$D$6</f>
        <v>2024</v>
      </c>
    </row>
    <row r="2" spans="1:14">
      <c r="B2" s="85">
        <v>1</v>
      </c>
      <c r="C2" s="85">
        <v>2</v>
      </c>
      <c r="D2" s="85">
        <v>3</v>
      </c>
      <c r="E2" s="85">
        <v>4</v>
      </c>
      <c r="F2" s="85">
        <v>5</v>
      </c>
      <c r="G2" s="85">
        <v>6</v>
      </c>
      <c r="H2" s="85">
        <v>7</v>
      </c>
      <c r="I2" s="85">
        <v>8</v>
      </c>
      <c r="J2" s="85">
        <v>9</v>
      </c>
      <c r="K2" s="85">
        <v>10</v>
      </c>
      <c r="L2" s="85">
        <v>11</v>
      </c>
      <c r="M2" s="85">
        <v>12</v>
      </c>
    </row>
    <row r="3" spans="1:14">
      <c r="A3" s="85" t="str">
        <f>"&lt;"&amp;B1</f>
        <v>&lt;2024</v>
      </c>
      <c r="B3" s="85" t="str">
        <f t="shared" ref="B3:M3" si="0">"&lt;="&amp;B2</f>
        <v>&lt;=1</v>
      </c>
      <c r="C3" s="85" t="str">
        <f t="shared" si="0"/>
        <v>&lt;=2</v>
      </c>
      <c r="D3" s="85" t="str">
        <f t="shared" si="0"/>
        <v>&lt;=3</v>
      </c>
      <c r="E3" s="85" t="str">
        <f t="shared" si="0"/>
        <v>&lt;=4</v>
      </c>
      <c r="F3" s="85" t="str">
        <f t="shared" si="0"/>
        <v>&lt;=5</v>
      </c>
      <c r="G3" s="85" t="str">
        <f t="shared" si="0"/>
        <v>&lt;=6</v>
      </c>
      <c r="H3" s="85" t="str">
        <f t="shared" si="0"/>
        <v>&lt;=7</v>
      </c>
      <c r="I3" s="85" t="str">
        <f t="shared" si="0"/>
        <v>&lt;=8</v>
      </c>
      <c r="J3" s="85" t="str">
        <f t="shared" si="0"/>
        <v>&lt;=9</v>
      </c>
      <c r="K3" s="85" t="str">
        <f t="shared" si="0"/>
        <v>&lt;=10</v>
      </c>
      <c r="L3" s="85" t="str">
        <f t="shared" si="0"/>
        <v>&lt;=11</v>
      </c>
      <c r="M3" s="85" t="str">
        <f t="shared" si="0"/>
        <v>&lt;=12</v>
      </c>
    </row>
    <row r="4" spans="1:14">
      <c r="B4" s="85" t="str">
        <f t="shared" ref="B4:M4" si="1">"&gt;="&amp;B2</f>
        <v>&gt;=1</v>
      </c>
      <c r="C4" s="85" t="str">
        <f t="shared" si="1"/>
        <v>&gt;=2</v>
      </c>
      <c r="D4" s="85" t="str">
        <f t="shared" si="1"/>
        <v>&gt;=3</v>
      </c>
      <c r="E4" s="85" t="str">
        <f t="shared" si="1"/>
        <v>&gt;=4</v>
      </c>
      <c r="F4" s="85" t="str">
        <f t="shared" si="1"/>
        <v>&gt;=5</v>
      </c>
      <c r="G4" s="85" t="str">
        <f t="shared" si="1"/>
        <v>&gt;=6</v>
      </c>
      <c r="H4" s="85" t="str">
        <f t="shared" si="1"/>
        <v>&gt;=7</v>
      </c>
      <c r="I4" s="85" t="str">
        <f t="shared" si="1"/>
        <v>&gt;=8</v>
      </c>
      <c r="J4" s="85" t="str">
        <f t="shared" si="1"/>
        <v>&gt;=9</v>
      </c>
      <c r="K4" s="85" t="str">
        <f t="shared" si="1"/>
        <v>&gt;=10</v>
      </c>
      <c r="L4" s="85" t="str">
        <f t="shared" si="1"/>
        <v>&gt;=11</v>
      </c>
      <c r="M4" s="85" t="str">
        <f t="shared" si="1"/>
        <v>&gt;=12</v>
      </c>
    </row>
    <row r="5" spans="1:14" ht="15.75">
      <c r="A5" s="86" t="s">
        <v>200</v>
      </c>
      <c r="B5" s="87" t="s">
        <v>137</v>
      </c>
      <c r="C5" s="87" t="s">
        <v>138</v>
      </c>
      <c r="D5" s="87" t="s">
        <v>139</v>
      </c>
      <c r="E5" s="87" t="s">
        <v>140</v>
      </c>
      <c r="F5" s="87" t="s">
        <v>141</v>
      </c>
      <c r="G5" s="87" t="s">
        <v>142</v>
      </c>
      <c r="H5" s="87" t="s">
        <v>143</v>
      </c>
      <c r="I5" s="87" t="s">
        <v>144</v>
      </c>
      <c r="J5" s="87" t="s">
        <v>145</v>
      </c>
      <c r="K5" s="87" t="s">
        <v>146</v>
      </c>
      <c r="L5" s="87" t="s">
        <v>147</v>
      </c>
      <c r="M5" s="87" t="s">
        <v>148</v>
      </c>
    </row>
    <row r="6" spans="1:14" ht="15.75">
      <c r="A6" s="86" t="s">
        <v>201</v>
      </c>
      <c r="B6" s="88" t="str">
        <f>IFERROR(#REF!,"")</f>
        <v/>
      </c>
      <c r="C6" s="88" t="str">
        <f>IFERROR(#REF!,"")</f>
        <v/>
      </c>
      <c r="D6" s="88" t="str">
        <f>IFERROR(#REF!,"")</f>
        <v/>
      </c>
      <c r="E6" s="88" t="str">
        <f>IFERROR(#REF!,"")</f>
        <v/>
      </c>
      <c r="F6" s="88" t="str">
        <f>IFERROR(#REF!,"")</f>
        <v/>
      </c>
      <c r="G6" s="88" t="str">
        <f>IFERROR(#REF!,"")</f>
        <v/>
      </c>
      <c r="H6" s="88" t="str">
        <f>IFERROR(#REF!,"")</f>
        <v/>
      </c>
      <c r="I6" s="88" t="str">
        <f>IFERROR(#REF!,"")</f>
        <v/>
      </c>
      <c r="J6" s="88" t="str">
        <f>IFERROR(#REF!,"")</f>
        <v/>
      </c>
      <c r="K6" s="88" t="str">
        <f>IFERROR(#REF!,"")</f>
        <v/>
      </c>
      <c r="L6" s="88" t="str">
        <f>IFERROR(#REF!,"")</f>
        <v/>
      </c>
      <c r="M6" s="88" t="str">
        <f>IFERROR(#REF!,"")</f>
        <v/>
      </c>
    </row>
    <row r="7" spans="1:14" ht="15.75">
      <c r="A7" s="86" t="s">
        <v>9</v>
      </c>
      <c r="B7" s="88" t="str">
        <f>IFERROR(#REF!,"")</f>
        <v/>
      </c>
      <c r="C7" s="88" t="str">
        <f>IFERROR(#REF!,"")</f>
        <v/>
      </c>
      <c r="D7" s="88" t="str">
        <f>IFERROR(#REF!,"")</f>
        <v/>
      </c>
      <c r="E7" s="88" t="str">
        <f>IFERROR(#REF!,"")</f>
        <v/>
      </c>
      <c r="F7" s="88" t="str">
        <f>IFERROR(#REF!,"")</f>
        <v/>
      </c>
      <c r="G7" s="88" t="str">
        <f>IFERROR(#REF!,"")</f>
        <v/>
      </c>
      <c r="H7" s="88" t="str">
        <f>IFERROR(#REF!,"")</f>
        <v/>
      </c>
      <c r="I7" s="88" t="str">
        <f>IFERROR(#REF!,"")</f>
        <v/>
      </c>
      <c r="J7" s="88" t="str">
        <f>IFERROR(#REF!,"")</f>
        <v/>
      </c>
      <c r="K7" s="88" t="str">
        <f>IFERROR(#REF!,"")</f>
        <v/>
      </c>
      <c r="L7" s="88" t="str">
        <f>IFERROR(#REF!,"")</f>
        <v/>
      </c>
      <c r="M7" s="88" t="str">
        <f>IFERROR(#REF!,"")</f>
        <v/>
      </c>
    </row>
    <row r="8" spans="1:14" ht="15.75">
      <c r="A8" s="86" t="s">
        <v>202</v>
      </c>
      <c r="B8" s="88" t="str">
        <f>IFERROR(#REF!,"")</f>
        <v/>
      </c>
      <c r="C8" s="88" t="str">
        <f>IFERROR(#REF!,"")</f>
        <v/>
      </c>
      <c r="D8" s="88" t="str">
        <f>IFERROR(#REF!,"")</f>
        <v/>
      </c>
      <c r="E8" s="88" t="str">
        <f>IFERROR(#REF!,"")</f>
        <v/>
      </c>
      <c r="F8" s="88" t="str">
        <f>IFERROR(#REF!,"")</f>
        <v/>
      </c>
      <c r="G8" s="88" t="str">
        <f>IFERROR(#REF!,"")</f>
        <v/>
      </c>
      <c r="H8" s="88" t="str">
        <f>IFERROR(#REF!,"")</f>
        <v/>
      </c>
      <c r="I8" s="88" t="str">
        <f>IFERROR(#REF!,"")</f>
        <v/>
      </c>
      <c r="J8" s="88" t="str">
        <f>IFERROR(#REF!,"")</f>
        <v/>
      </c>
      <c r="K8" s="88" t="str">
        <f>IFERROR(#REF!,"")</f>
        <v/>
      </c>
      <c r="L8" s="88" t="str">
        <f>IFERROR(#REF!,"")</f>
        <v/>
      </c>
      <c r="M8" s="88" t="str">
        <f>IFERROR(#REF!,"")</f>
        <v/>
      </c>
    </row>
    <row r="9" spans="1:14" ht="15.75">
      <c r="A9" s="86" t="s">
        <v>203</v>
      </c>
      <c r="B9" s="88" t="str">
        <f>IFERROR(#REF!,"")</f>
        <v/>
      </c>
      <c r="C9" s="88" t="str">
        <f>IFERROR(#REF!,"")</f>
        <v/>
      </c>
      <c r="D9" s="88" t="str">
        <f>IFERROR(#REF!,"")</f>
        <v/>
      </c>
      <c r="E9" s="88" t="str">
        <f>IFERROR(#REF!,"")</f>
        <v/>
      </c>
      <c r="F9" s="88" t="str">
        <f>IFERROR(#REF!,"")</f>
        <v/>
      </c>
      <c r="G9" s="88" t="str">
        <f>IFERROR(#REF!,"")</f>
        <v/>
      </c>
      <c r="H9" s="88" t="str">
        <f>IFERROR(#REF!,"")</f>
        <v/>
      </c>
      <c r="I9" s="88" t="str">
        <f>IFERROR(#REF!,"")</f>
        <v/>
      </c>
      <c r="J9" s="88" t="str">
        <f>IFERROR(#REF!,"")</f>
        <v/>
      </c>
      <c r="K9" s="88" t="str">
        <f>IFERROR(#REF!,"")</f>
        <v/>
      </c>
      <c r="L9" s="88" t="str">
        <f>IFERROR(#REF!,"")</f>
        <v/>
      </c>
      <c r="M9" s="88" t="str">
        <f>IFERROR(#REF!,"")</f>
        <v/>
      </c>
      <c r="N9" s="88" t="str">
        <f>IFERROR(#VALUE!,"")</f>
        <v/>
      </c>
    </row>
    <row r="10" spans="1:14" ht="15.75">
      <c r="A10" s="86" t="s">
        <v>204</v>
      </c>
      <c r="B10" s="89" t="str">
        <f>IFERROR(#REF!,"")</f>
        <v/>
      </c>
      <c r="C10" s="89" t="str">
        <f>IFERROR(#REF!,"")</f>
        <v/>
      </c>
      <c r="D10" s="89" t="str">
        <f>IFERROR(#REF!,"")</f>
        <v/>
      </c>
      <c r="E10" s="89" t="str">
        <f>IFERROR(#REF!,"")</f>
        <v/>
      </c>
      <c r="F10" s="89" t="str">
        <f>IFERROR(#REF!,"")</f>
        <v/>
      </c>
      <c r="G10" s="89" t="str">
        <f>IFERROR(#REF!,"")</f>
        <v/>
      </c>
      <c r="H10" s="89" t="str">
        <f>IFERROR(#REF!,"")</f>
        <v/>
      </c>
      <c r="I10" s="89" t="str">
        <f>IFERROR(#REF!,"")</f>
        <v/>
      </c>
      <c r="J10" s="89" t="str">
        <f>IFERROR(#REF!,"")</f>
        <v/>
      </c>
      <c r="K10" s="89" t="str">
        <f>IFERROR(#REF!,"")</f>
        <v/>
      </c>
      <c r="L10" s="89" t="str">
        <f>IFERROR(#REF!,"")</f>
        <v/>
      </c>
      <c r="M10" s="89" t="str">
        <f>IFERROR(#REF!,"")</f>
        <v/>
      </c>
    </row>
    <row r="12" spans="1:14" ht="15.75">
      <c r="A12" s="86" t="s">
        <v>200</v>
      </c>
      <c r="B12" s="87" t="s">
        <v>137</v>
      </c>
      <c r="C12" s="87" t="s">
        <v>138</v>
      </c>
      <c r="D12" s="87" t="s">
        <v>139</v>
      </c>
      <c r="E12" s="87" t="s">
        <v>140</v>
      </c>
      <c r="F12" s="87" t="s">
        <v>141</v>
      </c>
      <c r="G12" s="87" t="s">
        <v>142</v>
      </c>
      <c r="H12" s="87" t="s">
        <v>143</v>
      </c>
      <c r="I12" s="87" t="s">
        <v>144</v>
      </c>
      <c r="J12" s="87" t="s">
        <v>145</v>
      </c>
      <c r="K12" s="87" t="s">
        <v>146</v>
      </c>
      <c r="L12" s="87" t="s">
        <v>147</v>
      </c>
      <c r="M12" s="87" t="s">
        <v>148</v>
      </c>
      <c r="N12" s="90" t="s">
        <v>121</v>
      </c>
    </row>
    <row r="13" spans="1:14" ht="15.75">
      <c r="A13" s="86" t="s">
        <v>72</v>
      </c>
      <c r="B13" s="88" t="str">
        <f>IFERROR(#REF!,"")</f>
        <v/>
      </c>
      <c r="C13" s="88" t="str">
        <f>IFERROR(#REF!,"")</f>
        <v/>
      </c>
      <c r="D13" s="88" t="str">
        <f>IFERROR(#REF!,"")</f>
        <v/>
      </c>
      <c r="E13" s="88" t="str">
        <f>IFERROR(#REF!,"")</f>
        <v/>
      </c>
      <c r="F13" s="88" t="str">
        <f>IFERROR(#REF!,"")</f>
        <v/>
      </c>
      <c r="G13" s="88" t="str">
        <f>IFERROR(#REF!,"")</f>
        <v/>
      </c>
      <c r="H13" s="88" t="str">
        <f>IFERROR(#REF!,"")</f>
        <v/>
      </c>
      <c r="I13" s="88" t="str">
        <f>IFERROR(#REF!,"")</f>
        <v/>
      </c>
      <c r="J13" s="88" t="str">
        <f>IFERROR(#REF!,"")</f>
        <v/>
      </c>
      <c r="K13" s="88" t="str">
        <f>IFERROR(#REF!,"")</f>
        <v/>
      </c>
      <c r="L13" s="88" t="str">
        <f>IFERROR(#REF!,"")</f>
        <v/>
      </c>
      <c r="M13" s="88" t="str">
        <f>IFERROR(#REF!,"")</f>
        <v/>
      </c>
      <c r="N13" s="88">
        <f t="shared" ref="N13:N20" si="2">IFERROR(SUM(B13:M13),"")</f>
        <v>0</v>
      </c>
    </row>
    <row r="14" spans="1:14" ht="15.75">
      <c r="A14" s="86" t="s">
        <v>74</v>
      </c>
      <c r="B14" s="88" t="str">
        <f>IFERROR(#REF!,"")</f>
        <v/>
      </c>
      <c r="C14" s="88" t="str">
        <f>IFERROR(#REF!,"")</f>
        <v/>
      </c>
      <c r="D14" s="88" t="str">
        <f>IFERROR(#REF!,"")</f>
        <v/>
      </c>
      <c r="E14" s="88" t="str">
        <f>IFERROR(#REF!,"")</f>
        <v/>
      </c>
      <c r="F14" s="88" t="str">
        <f>IFERROR(#REF!,"")</f>
        <v/>
      </c>
      <c r="G14" s="88" t="str">
        <f>IFERROR(#REF!,"")</f>
        <v/>
      </c>
      <c r="H14" s="88" t="str">
        <f>IFERROR(#REF!,"")</f>
        <v/>
      </c>
      <c r="I14" s="88" t="str">
        <f>IFERROR(#REF!,"")</f>
        <v/>
      </c>
      <c r="J14" s="88" t="str">
        <f>IFERROR(#REF!,"")</f>
        <v/>
      </c>
      <c r="K14" s="88" t="str">
        <f>IFERROR(#REF!,"")</f>
        <v/>
      </c>
      <c r="L14" s="88" t="str">
        <f>IFERROR(#REF!,"")</f>
        <v/>
      </c>
      <c r="M14" s="88" t="str">
        <f>IFERROR(#REF!,"")</f>
        <v/>
      </c>
      <c r="N14" s="88">
        <f t="shared" si="2"/>
        <v>0</v>
      </c>
    </row>
    <row r="15" spans="1:14" ht="15.75">
      <c r="A15" s="86" t="s">
        <v>75</v>
      </c>
      <c r="B15" s="88" t="str">
        <f>IFERROR(#REF!,"")</f>
        <v/>
      </c>
      <c r="C15" s="88" t="str">
        <f>IFERROR(#REF!,"")</f>
        <v/>
      </c>
      <c r="D15" s="88" t="str">
        <f>IFERROR(#REF!,"")</f>
        <v/>
      </c>
      <c r="E15" s="88" t="str">
        <f>IFERROR(#REF!,"")</f>
        <v/>
      </c>
      <c r="F15" s="88" t="str">
        <f>IFERROR(#REF!,"")</f>
        <v/>
      </c>
      <c r="G15" s="88" t="str">
        <f>IFERROR(#REF!,"")</f>
        <v/>
      </c>
      <c r="H15" s="88" t="str">
        <f>IFERROR(#REF!,"")</f>
        <v/>
      </c>
      <c r="I15" s="88" t="str">
        <f>IFERROR(#REF!,"")</f>
        <v/>
      </c>
      <c r="J15" s="88" t="str">
        <f>IFERROR(#REF!,"")</f>
        <v/>
      </c>
      <c r="K15" s="88" t="str">
        <f>IFERROR(#REF!,"")</f>
        <v/>
      </c>
      <c r="L15" s="88" t="str">
        <f>IFERROR(#REF!,"")</f>
        <v/>
      </c>
      <c r="M15" s="88" t="str">
        <f>IFERROR(#REF!,"")</f>
        <v/>
      </c>
      <c r="N15" s="88">
        <f t="shared" si="2"/>
        <v>0</v>
      </c>
    </row>
    <row r="16" spans="1:14" ht="15.75">
      <c r="A16" s="86" t="s">
        <v>205</v>
      </c>
      <c r="B16" s="88" t="str">
        <f>IFERROR(#REF!,"")</f>
        <v/>
      </c>
      <c r="C16" s="88" t="str">
        <f>IFERROR(#REF!,"")</f>
        <v/>
      </c>
      <c r="D16" s="88" t="str">
        <f>IFERROR(#REF!,"")</f>
        <v/>
      </c>
      <c r="E16" s="88" t="str">
        <f>IFERROR(#REF!,"")</f>
        <v/>
      </c>
      <c r="F16" s="88" t="str">
        <f>IFERROR(#REF!,"")</f>
        <v/>
      </c>
      <c r="G16" s="88" t="str">
        <f>IFERROR(#REF!,"")</f>
        <v/>
      </c>
      <c r="H16" s="88" t="str">
        <f>IFERROR(#REF!,"")</f>
        <v/>
      </c>
      <c r="I16" s="88" t="str">
        <f>IFERROR(#REF!,"")</f>
        <v/>
      </c>
      <c r="J16" s="88" t="str">
        <f>IFERROR(#REF!,"")</f>
        <v/>
      </c>
      <c r="K16" s="88" t="str">
        <f>IFERROR(#REF!,"")</f>
        <v/>
      </c>
      <c r="L16" s="88" t="str">
        <f>IFERROR(#REF!,"")</f>
        <v/>
      </c>
      <c r="M16" s="88" t="str">
        <f>IFERROR(#REF!,"")</f>
        <v/>
      </c>
      <c r="N16" s="88">
        <f t="shared" si="2"/>
        <v>0</v>
      </c>
    </row>
    <row r="17" spans="1:14" ht="15.75">
      <c r="A17" s="86" t="s">
        <v>206</v>
      </c>
      <c r="B17" s="88" t="str">
        <f>IFERROR(#REF!,"")</f>
        <v/>
      </c>
      <c r="C17" s="88" t="str">
        <f>IFERROR(#REF!,"")</f>
        <v/>
      </c>
      <c r="D17" s="88" t="str">
        <f>IFERROR(#REF!,"")</f>
        <v/>
      </c>
      <c r="E17" s="88" t="str">
        <f>IFERROR(#REF!,"")</f>
        <v/>
      </c>
      <c r="F17" s="88" t="str">
        <f>IFERROR(#REF!,"")</f>
        <v/>
      </c>
      <c r="G17" s="88" t="str">
        <f>IFERROR(#REF!,"")</f>
        <v/>
      </c>
      <c r="H17" s="88" t="str">
        <f>IFERROR(#REF!,"")</f>
        <v/>
      </c>
      <c r="I17" s="88" t="str">
        <f>IFERROR(#REF!,"")</f>
        <v/>
      </c>
      <c r="J17" s="88" t="str">
        <f>IFERROR(#REF!,"")</f>
        <v/>
      </c>
      <c r="K17" s="88" t="str">
        <f>IFERROR(#REF!,"")</f>
        <v/>
      </c>
      <c r="L17" s="88" t="str">
        <f>IFERROR(#REF!,"")</f>
        <v/>
      </c>
      <c r="M17" s="88" t="str">
        <f>IFERROR(#REF!,"")</f>
        <v/>
      </c>
      <c r="N17" s="88">
        <f t="shared" si="2"/>
        <v>0</v>
      </c>
    </row>
    <row r="18" spans="1:14" ht="15.75">
      <c r="A18" s="86" t="s">
        <v>207</v>
      </c>
      <c r="B18" s="88" t="str">
        <f>IFERROR(#REF!,"")</f>
        <v/>
      </c>
      <c r="C18" s="88" t="str">
        <f>IFERROR(#REF!,"")</f>
        <v/>
      </c>
      <c r="D18" s="88" t="str">
        <f>IFERROR(#REF!,"")</f>
        <v/>
      </c>
      <c r="E18" s="88" t="str">
        <f>IFERROR(#REF!,"")</f>
        <v/>
      </c>
      <c r="F18" s="88" t="str">
        <f>IFERROR(#REF!,"")</f>
        <v/>
      </c>
      <c r="G18" s="88" t="str">
        <f>IFERROR(#REF!,"")</f>
        <v/>
      </c>
      <c r="H18" s="88" t="str">
        <f>IFERROR(#REF!,"")</f>
        <v/>
      </c>
      <c r="I18" s="88" t="str">
        <f>IFERROR(#REF!,"")</f>
        <v/>
      </c>
      <c r="J18" s="88" t="str">
        <f>IFERROR(#REF!,"")</f>
        <v/>
      </c>
      <c r="K18" s="88" t="str">
        <f>IFERROR(#REF!,"")</f>
        <v/>
      </c>
      <c r="L18" s="88" t="str">
        <f>IFERROR(#REF!,"")</f>
        <v/>
      </c>
      <c r="M18" s="88" t="str">
        <f>IFERROR(#REF!,"")</f>
        <v/>
      </c>
      <c r="N18" s="88">
        <f t="shared" si="2"/>
        <v>0</v>
      </c>
    </row>
    <row r="19" spans="1:14" ht="15.75">
      <c r="A19" s="86" t="s">
        <v>81</v>
      </c>
      <c r="B19" s="88" t="str">
        <f>IFERROR(#REF!,"")</f>
        <v/>
      </c>
      <c r="C19" s="88" t="str">
        <f>IFERROR(#REF!,"")</f>
        <v/>
      </c>
      <c r="D19" s="88" t="str">
        <f>IFERROR(#REF!,"")</f>
        <v/>
      </c>
      <c r="E19" s="88" t="str">
        <f>IFERROR(#REF!,"")</f>
        <v/>
      </c>
      <c r="F19" s="88" t="str">
        <f>IFERROR(#REF!,"")</f>
        <v/>
      </c>
      <c r="G19" s="88" t="str">
        <f>IFERROR(#REF!,"")</f>
        <v/>
      </c>
      <c r="H19" s="88" t="str">
        <f>IFERROR(#REF!,"")</f>
        <v/>
      </c>
      <c r="I19" s="88" t="str">
        <f>IFERROR(#REF!,"")</f>
        <v/>
      </c>
      <c r="J19" s="88" t="str">
        <f>IFERROR(#REF!,"")</f>
        <v/>
      </c>
      <c r="K19" s="88" t="str">
        <f>IFERROR(#REF!,"")</f>
        <v/>
      </c>
      <c r="L19" s="88" t="str">
        <f>IFERROR(#REF!,"")</f>
        <v/>
      </c>
      <c r="M19" s="88" t="str">
        <f>IFERROR(#REF!,"")</f>
        <v/>
      </c>
      <c r="N19" s="88">
        <f t="shared" si="2"/>
        <v>0</v>
      </c>
    </row>
    <row r="20" spans="1:14" ht="15.75">
      <c r="A20" s="86" t="s">
        <v>85</v>
      </c>
      <c r="B20" s="88" t="str">
        <f>IFERROR(#REF!,"")</f>
        <v/>
      </c>
      <c r="C20" s="88" t="str">
        <f>IFERROR(#REF!,"")</f>
        <v/>
      </c>
      <c r="D20" s="88" t="str">
        <f>IFERROR(#REF!,"")</f>
        <v/>
      </c>
      <c r="E20" s="88" t="str">
        <f>IFERROR(#REF!,"")</f>
        <v/>
      </c>
      <c r="F20" s="88" t="str">
        <f>IFERROR(#REF!,"")</f>
        <v/>
      </c>
      <c r="G20" s="88" t="str">
        <f>IFERROR(#REF!,"")</f>
        <v/>
      </c>
      <c r="H20" s="88" t="str">
        <f>IFERROR(#REF!,"")</f>
        <v/>
      </c>
      <c r="I20" s="88" t="str">
        <f>IFERROR(#REF!,"")</f>
        <v/>
      </c>
      <c r="J20" s="88" t="str">
        <f>IFERROR(#REF!,"")</f>
        <v/>
      </c>
      <c r="K20" s="88" t="str">
        <f>IFERROR(#REF!,"")</f>
        <v/>
      </c>
      <c r="L20" s="88" t="str">
        <f>IFERROR(#REF!,"")</f>
        <v/>
      </c>
      <c r="M20" s="88" t="str">
        <f>IFERROR(#REF!,"")</f>
        <v/>
      </c>
      <c r="N20" s="88">
        <f t="shared" si="2"/>
        <v>0</v>
      </c>
    </row>
    <row r="21" spans="1:14" ht="15.75" customHeight="1"/>
    <row r="22" spans="1:14" ht="15.75" customHeight="1">
      <c r="A22" s="86" t="s">
        <v>200</v>
      </c>
      <c r="B22" s="87" t="s">
        <v>137</v>
      </c>
      <c r="C22" s="87" t="s">
        <v>138</v>
      </c>
      <c r="D22" s="87" t="s">
        <v>139</v>
      </c>
      <c r="E22" s="87" t="s">
        <v>140</v>
      </c>
      <c r="F22" s="87" t="s">
        <v>141</v>
      </c>
      <c r="G22" s="87" t="s">
        <v>142</v>
      </c>
      <c r="H22" s="87" t="s">
        <v>143</v>
      </c>
      <c r="I22" s="87" t="s">
        <v>144</v>
      </c>
      <c r="J22" s="87" t="s">
        <v>145</v>
      </c>
      <c r="K22" s="87" t="s">
        <v>146</v>
      </c>
      <c r="L22" s="87" t="s">
        <v>147</v>
      </c>
      <c r="M22" s="87" t="s">
        <v>148</v>
      </c>
      <c r="N22" s="90" t="s">
        <v>121</v>
      </c>
    </row>
    <row r="23" spans="1:14" ht="15.75" customHeight="1">
      <c r="A23" s="86" t="str">
        <f>IFERROR(#REF!,"")</f>
        <v/>
      </c>
      <c r="B23" s="88" t="str">
        <f>IFERROR(#REF!,"")</f>
        <v/>
      </c>
      <c r="C23" s="88" t="str">
        <f>IFERROR(#REF!,"")</f>
        <v/>
      </c>
      <c r="D23" s="88" t="str">
        <f>IFERROR(#REF!,"")</f>
        <v/>
      </c>
      <c r="E23" s="88" t="str">
        <f>IFERROR(#REF!,"")</f>
        <v/>
      </c>
      <c r="F23" s="88" t="str">
        <f>IFERROR(#REF!,"")</f>
        <v/>
      </c>
      <c r="G23" s="88" t="str">
        <f>IFERROR(#REF!,"")</f>
        <v/>
      </c>
      <c r="H23" s="88" t="str">
        <f>IFERROR(#REF!,"")</f>
        <v/>
      </c>
      <c r="I23" s="88" t="str">
        <f>IFERROR(#REF!,"")</f>
        <v/>
      </c>
      <c r="J23" s="88" t="str">
        <f>IFERROR(#REF!,"")</f>
        <v/>
      </c>
      <c r="K23" s="88" t="str">
        <f>IFERROR(#REF!,"")</f>
        <v/>
      </c>
      <c r="L23" s="88" t="str">
        <f>IFERROR(#REF!,"")</f>
        <v/>
      </c>
      <c r="M23" s="88" t="str">
        <f>IFERROR(#REF!,"")</f>
        <v/>
      </c>
      <c r="N23" s="88">
        <f t="shared" ref="N23:N30" si="3">IFERROR(SUM(B23:M23),"")</f>
        <v>0</v>
      </c>
    </row>
    <row r="24" spans="1:14" ht="15.75" customHeight="1">
      <c r="A24" s="86" t="str">
        <f>IFERROR(#REF!,"")</f>
        <v/>
      </c>
      <c r="B24" s="88" t="str">
        <f>IFERROR(#REF!,"")</f>
        <v/>
      </c>
      <c r="C24" s="88" t="str">
        <f>IFERROR(#REF!,"")</f>
        <v/>
      </c>
      <c r="D24" s="88" t="str">
        <f>IFERROR(#REF!,"")</f>
        <v/>
      </c>
      <c r="E24" s="88" t="str">
        <f>IFERROR(#REF!,"")</f>
        <v/>
      </c>
      <c r="F24" s="88" t="str">
        <f>IFERROR(#REF!,"")</f>
        <v/>
      </c>
      <c r="G24" s="88" t="str">
        <f>IFERROR(#REF!,"")</f>
        <v/>
      </c>
      <c r="H24" s="88" t="str">
        <f>IFERROR(#REF!,"")</f>
        <v/>
      </c>
      <c r="I24" s="88" t="str">
        <f>IFERROR(#REF!,"")</f>
        <v/>
      </c>
      <c r="J24" s="88" t="str">
        <f>IFERROR(#REF!,"")</f>
        <v/>
      </c>
      <c r="K24" s="88" t="str">
        <f>IFERROR(#REF!,"")</f>
        <v/>
      </c>
      <c r="L24" s="88" t="str">
        <f>IFERROR(#REF!,"")</f>
        <v/>
      </c>
      <c r="M24" s="88" t="str">
        <f>IFERROR(#REF!,"")</f>
        <v/>
      </c>
      <c r="N24" s="88">
        <f t="shared" si="3"/>
        <v>0</v>
      </c>
    </row>
    <row r="25" spans="1:14" ht="15.75" customHeight="1">
      <c r="A25" s="86" t="str">
        <f>IFERROR(#REF!,"")</f>
        <v/>
      </c>
      <c r="B25" s="88" t="str">
        <f>IFERROR(#REF!,"")</f>
        <v/>
      </c>
      <c r="C25" s="88" t="str">
        <f>IFERROR(#REF!,"")</f>
        <v/>
      </c>
      <c r="D25" s="88" t="str">
        <f>IFERROR(#REF!,"")</f>
        <v/>
      </c>
      <c r="E25" s="88" t="str">
        <f>IFERROR(#REF!,"")</f>
        <v/>
      </c>
      <c r="F25" s="88" t="str">
        <f>IFERROR(#REF!,"")</f>
        <v/>
      </c>
      <c r="G25" s="88" t="str">
        <f>IFERROR(#REF!,"")</f>
        <v/>
      </c>
      <c r="H25" s="88" t="str">
        <f>IFERROR(#REF!,"")</f>
        <v/>
      </c>
      <c r="I25" s="88" t="str">
        <f>IFERROR(#REF!,"")</f>
        <v/>
      </c>
      <c r="J25" s="88" t="str">
        <f>IFERROR(#REF!,"")</f>
        <v/>
      </c>
      <c r="K25" s="88" t="str">
        <f>IFERROR(#REF!,"")</f>
        <v/>
      </c>
      <c r="L25" s="88" t="str">
        <f>IFERROR(#REF!,"")</f>
        <v/>
      </c>
      <c r="M25" s="88" t="str">
        <f>IFERROR(#REF!,"")</f>
        <v/>
      </c>
      <c r="N25" s="88">
        <f t="shared" si="3"/>
        <v>0</v>
      </c>
    </row>
    <row r="26" spans="1:14" ht="15.75" customHeight="1">
      <c r="A26" s="86" t="str">
        <f>IFERROR(#REF!,"")</f>
        <v/>
      </c>
      <c r="B26" s="88" t="str">
        <f>IFERROR(#REF!,"")</f>
        <v/>
      </c>
      <c r="C26" s="88" t="str">
        <f>IFERROR(#REF!,"")</f>
        <v/>
      </c>
      <c r="D26" s="88" t="str">
        <f>IFERROR(#REF!,"")</f>
        <v/>
      </c>
      <c r="E26" s="88" t="str">
        <f>IFERROR(#REF!,"")</f>
        <v/>
      </c>
      <c r="F26" s="88" t="str">
        <f>IFERROR(#REF!,"")</f>
        <v/>
      </c>
      <c r="G26" s="88" t="str">
        <f>IFERROR(#REF!,"")</f>
        <v/>
      </c>
      <c r="H26" s="88" t="str">
        <f>IFERROR(#REF!,"")</f>
        <v/>
      </c>
      <c r="I26" s="88" t="str">
        <f>IFERROR(#REF!,"")</f>
        <v/>
      </c>
      <c r="J26" s="88" t="str">
        <f>IFERROR(#REF!,"")</f>
        <v/>
      </c>
      <c r="K26" s="88" t="str">
        <f>IFERROR(#REF!,"")</f>
        <v/>
      </c>
      <c r="L26" s="88" t="str">
        <f>IFERROR(#REF!,"")</f>
        <v/>
      </c>
      <c r="M26" s="88" t="str">
        <f>IFERROR(#REF!,"")</f>
        <v/>
      </c>
      <c r="N26" s="88">
        <f t="shared" si="3"/>
        <v>0</v>
      </c>
    </row>
    <row r="27" spans="1:14" ht="15.75" customHeight="1">
      <c r="A27" s="86" t="str">
        <f>IFERROR(#REF!,"")</f>
        <v/>
      </c>
      <c r="B27" s="88" t="str">
        <f>IFERROR(#REF!,"")</f>
        <v/>
      </c>
      <c r="C27" s="88" t="str">
        <f>IFERROR(#REF!,"")</f>
        <v/>
      </c>
      <c r="D27" s="88" t="str">
        <f>IFERROR(#REF!,"")</f>
        <v/>
      </c>
      <c r="E27" s="88" t="str">
        <f>IFERROR(#REF!,"")</f>
        <v/>
      </c>
      <c r="F27" s="88" t="str">
        <f>IFERROR(#REF!,"")</f>
        <v/>
      </c>
      <c r="G27" s="88" t="str">
        <f>IFERROR(#REF!,"")</f>
        <v/>
      </c>
      <c r="H27" s="88" t="str">
        <f>IFERROR(#REF!,"")</f>
        <v/>
      </c>
      <c r="I27" s="88" t="str">
        <f>IFERROR(#REF!,"")</f>
        <v/>
      </c>
      <c r="J27" s="88" t="str">
        <f>IFERROR(#REF!,"")</f>
        <v/>
      </c>
      <c r="K27" s="88" t="str">
        <f>IFERROR(#REF!,"")</f>
        <v/>
      </c>
      <c r="L27" s="88" t="str">
        <f>IFERROR(#REF!,"")</f>
        <v/>
      </c>
      <c r="M27" s="88" t="str">
        <f>IFERROR(#REF!,"")</f>
        <v/>
      </c>
      <c r="N27" s="88">
        <f t="shared" si="3"/>
        <v>0</v>
      </c>
    </row>
    <row r="28" spans="1:14" ht="15.75" customHeight="1">
      <c r="A28" s="86" t="str">
        <f>IFERROR(#REF!,"")</f>
        <v/>
      </c>
      <c r="B28" s="88" t="str">
        <f>IFERROR(#REF!,"")</f>
        <v/>
      </c>
      <c r="C28" s="88" t="str">
        <f>IFERROR(#REF!,"")</f>
        <v/>
      </c>
      <c r="D28" s="88" t="str">
        <f>IFERROR(#REF!,"")</f>
        <v/>
      </c>
      <c r="E28" s="88" t="str">
        <f>IFERROR(#REF!,"")</f>
        <v/>
      </c>
      <c r="F28" s="88" t="str">
        <f>IFERROR(#REF!,"")</f>
        <v/>
      </c>
      <c r="G28" s="88" t="str">
        <f>IFERROR(#REF!,"")</f>
        <v/>
      </c>
      <c r="H28" s="88" t="str">
        <f>IFERROR(#REF!,"")</f>
        <v/>
      </c>
      <c r="I28" s="88" t="str">
        <f>IFERROR(#REF!,"")</f>
        <v/>
      </c>
      <c r="J28" s="88" t="str">
        <f>IFERROR(#REF!,"")</f>
        <v/>
      </c>
      <c r="K28" s="88" t="str">
        <f>IFERROR(#REF!,"")</f>
        <v/>
      </c>
      <c r="L28" s="88" t="str">
        <f>IFERROR(#REF!,"")</f>
        <v/>
      </c>
      <c r="M28" s="88" t="str">
        <f>IFERROR(#REF!,"")</f>
        <v/>
      </c>
      <c r="N28" s="88">
        <f t="shared" si="3"/>
        <v>0</v>
      </c>
    </row>
    <row r="29" spans="1:14" ht="15.75" customHeight="1">
      <c r="A29" s="86" t="str">
        <f>IFERROR(#REF!,"")</f>
        <v/>
      </c>
      <c r="B29" s="88" t="str">
        <f>IFERROR(#REF!,"")</f>
        <v/>
      </c>
      <c r="C29" s="88" t="str">
        <f>IFERROR(#REF!,"")</f>
        <v/>
      </c>
      <c r="D29" s="88" t="str">
        <f>IFERROR(#REF!,"")</f>
        <v/>
      </c>
      <c r="E29" s="88" t="str">
        <f>IFERROR(#REF!,"")</f>
        <v/>
      </c>
      <c r="F29" s="88" t="str">
        <f>IFERROR(#REF!,"")</f>
        <v/>
      </c>
      <c r="G29" s="88" t="str">
        <f>IFERROR(#REF!,"")</f>
        <v/>
      </c>
      <c r="H29" s="88" t="str">
        <f>IFERROR(#REF!,"")</f>
        <v/>
      </c>
      <c r="I29" s="88" t="str">
        <f>IFERROR(#REF!,"")</f>
        <v/>
      </c>
      <c r="J29" s="88" t="str">
        <f>IFERROR(#REF!,"")</f>
        <v/>
      </c>
      <c r="K29" s="88" t="str">
        <f>IFERROR(#REF!,"")</f>
        <v/>
      </c>
      <c r="L29" s="88" t="str">
        <f>IFERROR(#REF!,"")</f>
        <v/>
      </c>
      <c r="M29" s="88" t="str">
        <f>IFERROR(#REF!,"")</f>
        <v/>
      </c>
      <c r="N29" s="88">
        <f t="shared" si="3"/>
        <v>0</v>
      </c>
    </row>
    <row r="30" spans="1:14" ht="15.75" customHeight="1">
      <c r="A30" s="86" t="str">
        <f>IFERROR(#REF!,"")</f>
        <v/>
      </c>
      <c r="B30" s="88" t="str">
        <f>IFERROR(#REF!,"")</f>
        <v/>
      </c>
      <c r="C30" s="88" t="str">
        <f>IFERROR(#REF!,"")</f>
        <v/>
      </c>
      <c r="D30" s="88" t="str">
        <f>IFERROR(#REF!,"")</f>
        <v/>
      </c>
      <c r="E30" s="88" t="str">
        <f>IFERROR(#REF!,"")</f>
        <v/>
      </c>
      <c r="F30" s="88" t="str">
        <f>IFERROR(#REF!,"")</f>
        <v/>
      </c>
      <c r="G30" s="88" t="str">
        <f>IFERROR(#REF!,"")</f>
        <v/>
      </c>
      <c r="H30" s="88" t="str">
        <f>IFERROR(#REF!,"")</f>
        <v/>
      </c>
      <c r="I30" s="88" t="str">
        <f>IFERROR(#REF!,"")</f>
        <v/>
      </c>
      <c r="J30" s="88" t="str">
        <f>IFERROR(#REF!,"")</f>
        <v/>
      </c>
      <c r="K30" s="88" t="str">
        <f>IFERROR(#REF!,"")</f>
        <v/>
      </c>
      <c r="L30" s="88" t="str">
        <f>IFERROR(#REF!,"")</f>
        <v/>
      </c>
      <c r="M30" s="88" t="str">
        <f>IFERROR(#REF!,"")</f>
        <v/>
      </c>
      <c r="N30" s="88">
        <f t="shared" si="3"/>
        <v>0</v>
      </c>
    </row>
    <row r="31" spans="1:14" ht="15.75" customHeight="1"/>
    <row r="32" spans="1:14" ht="15.75" customHeight="1">
      <c r="A32" s="86" t="s">
        <v>200</v>
      </c>
      <c r="B32" s="87" t="s">
        <v>137</v>
      </c>
      <c r="C32" s="87" t="s">
        <v>138</v>
      </c>
      <c r="D32" s="87" t="s">
        <v>139</v>
      </c>
      <c r="E32" s="87" t="s">
        <v>140</v>
      </c>
      <c r="F32" s="87" t="s">
        <v>141</v>
      </c>
      <c r="G32" s="87" t="s">
        <v>142</v>
      </c>
      <c r="H32" s="87" t="s">
        <v>143</v>
      </c>
      <c r="I32" s="87" t="s">
        <v>144</v>
      </c>
      <c r="J32" s="87" t="s">
        <v>145</v>
      </c>
      <c r="K32" s="87" t="s">
        <v>146</v>
      </c>
      <c r="L32" s="87" t="s">
        <v>147</v>
      </c>
      <c r="M32" s="87" t="s">
        <v>148</v>
      </c>
      <c r="N32" s="90" t="s">
        <v>121</v>
      </c>
    </row>
    <row r="33" spans="1:14" ht="15.75" customHeight="1">
      <c r="A33" s="86" t="s">
        <v>27</v>
      </c>
      <c r="B33" s="88" t="str">
        <f>IFERROR(#REF!,"")</f>
        <v/>
      </c>
      <c r="C33" s="88" t="str">
        <f>IFERROR(#REF!,"")</f>
        <v/>
      </c>
      <c r="D33" s="88" t="str">
        <f>IFERROR(#REF!,"")</f>
        <v/>
      </c>
      <c r="E33" s="88" t="str">
        <f>IFERROR(#REF!,"")</f>
        <v/>
      </c>
      <c r="F33" s="88" t="str">
        <f>IFERROR(#REF!,"")</f>
        <v/>
      </c>
      <c r="G33" s="88" t="str">
        <f>IFERROR(#REF!,"")</f>
        <v/>
      </c>
      <c r="H33" s="88" t="str">
        <f>IFERROR(#REF!,"")</f>
        <v/>
      </c>
      <c r="I33" s="88" t="str">
        <f>IFERROR(#REF!,"")</f>
        <v/>
      </c>
      <c r="J33" s="88" t="str">
        <f>IFERROR(#REF!,"")</f>
        <v/>
      </c>
      <c r="K33" s="88" t="str">
        <f>IFERROR(#REF!,"")</f>
        <v/>
      </c>
      <c r="L33" s="88" t="str">
        <f>IFERROR(#REF!,"")</f>
        <v/>
      </c>
      <c r="M33" s="88" t="str">
        <f>IFERROR(#REF!,"")</f>
        <v/>
      </c>
      <c r="N33" s="88">
        <f>IFERROR(SUM(B33:M33),"")</f>
        <v>0</v>
      </c>
    </row>
    <row r="34" spans="1:14" ht="15.75" customHeight="1">
      <c r="A34" s="86" t="s">
        <v>208</v>
      </c>
      <c r="B34" s="88" t="str">
        <f>IFERROR(#REF!,"")</f>
        <v/>
      </c>
      <c r="C34" s="88" t="str">
        <f>IFERROR(#REF!,"")</f>
        <v/>
      </c>
      <c r="D34" s="88" t="str">
        <f>IFERROR(#REF!,"")</f>
        <v/>
      </c>
      <c r="E34" s="88" t="str">
        <f>IFERROR(#REF!,"")</f>
        <v/>
      </c>
      <c r="F34" s="88" t="str">
        <f>IFERROR(#REF!,"")</f>
        <v/>
      </c>
      <c r="G34" s="88" t="str">
        <f>IFERROR(#REF!,"")</f>
        <v/>
      </c>
      <c r="H34" s="88" t="str">
        <f>IFERROR(#REF!,"")</f>
        <v/>
      </c>
      <c r="I34" s="88" t="str">
        <f>IFERROR(#REF!,"")</f>
        <v/>
      </c>
      <c r="J34" s="88" t="str">
        <f>IFERROR(#REF!,"")</f>
        <v/>
      </c>
      <c r="K34" s="88" t="str">
        <f>IFERROR(#REF!,"")</f>
        <v/>
      </c>
      <c r="L34" s="88" t="str">
        <f>IFERROR(#REF!,"")</f>
        <v/>
      </c>
      <c r="M34" s="88" t="str">
        <f>IFERROR(#REF!,"")</f>
        <v/>
      </c>
      <c r="N34" s="88">
        <f>IFERROR(SUM(B34:M34),"")</f>
        <v>0</v>
      </c>
    </row>
    <row r="35" spans="1:14" ht="15.75" customHeight="1">
      <c r="A35" s="86" t="s">
        <v>25</v>
      </c>
      <c r="B35" s="88" t="str">
        <f>IFERROR(#REF!,"")</f>
        <v/>
      </c>
      <c r="C35" s="88" t="str">
        <f>IFERROR(#REF!,"")</f>
        <v/>
      </c>
      <c r="D35" s="88" t="str">
        <f>IFERROR(#REF!,"")</f>
        <v/>
      </c>
      <c r="E35" s="88" t="str">
        <f>IFERROR(#REF!,"")</f>
        <v/>
      </c>
      <c r="F35" s="88" t="str">
        <f>IFERROR(#REF!,"")</f>
        <v/>
      </c>
      <c r="G35" s="88" t="str">
        <f>IFERROR(#REF!,"")</f>
        <v/>
      </c>
      <c r="H35" s="88" t="str">
        <f>IFERROR(#REF!,"")</f>
        <v/>
      </c>
      <c r="I35" s="88" t="str">
        <f>IFERROR(#REF!,"")</f>
        <v/>
      </c>
      <c r="J35" s="88" t="str">
        <f>IFERROR(#REF!,"")</f>
        <v/>
      </c>
      <c r="K35" s="88" t="str">
        <f>IFERROR(#REF!,"")</f>
        <v/>
      </c>
      <c r="L35" s="88" t="str">
        <f>IFERROR(#REF!,"")</f>
        <v/>
      </c>
      <c r="M35" s="88" t="str">
        <f>IFERROR(#REF!,"")</f>
        <v/>
      </c>
      <c r="N35" s="88">
        <f>IFERROR(SUM(B35:M35),"")</f>
        <v>0</v>
      </c>
    </row>
    <row r="36" spans="1:14" ht="15.75" customHeight="1"/>
    <row r="37" spans="1:14" ht="15.75" customHeight="1">
      <c r="A37" s="86" t="s">
        <v>200</v>
      </c>
      <c r="B37" s="87" t="s">
        <v>137</v>
      </c>
      <c r="C37" s="87" t="s">
        <v>138</v>
      </c>
      <c r="D37" s="87" t="s">
        <v>139</v>
      </c>
      <c r="E37" s="87" t="s">
        <v>140</v>
      </c>
      <c r="F37" s="87" t="s">
        <v>141</v>
      </c>
      <c r="G37" s="87" t="s">
        <v>142</v>
      </c>
      <c r="H37" s="87" t="s">
        <v>143</v>
      </c>
      <c r="I37" s="87" t="s">
        <v>144</v>
      </c>
      <c r="J37" s="87" t="s">
        <v>145</v>
      </c>
      <c r="K37" s="87" t="s">
        <v>146</v>
      </c>
      <c r="L37" s="87" t="s">
        <v>147</v>
      </c>
      <c r="M37" s="87" t="s">
        <v>148</v>
      </c>
      <c r="N37" s="90" t="s">
        <v>121</v>
      </c>
    </row>
    <row r="38" spans="1:14" ht="15.75" customHeight="1">
      <c r="A38" s="86" t="s">
        <v>31</v>
      </c>
      <c r="B38" s="88" t="str">
        <f>IFERROR(#REF!,"")</f>
        <v/>
      </c>
      <c r="C38" s="88" t="str">
        <f>IFERROR(#REF!,"")</f>
        <v/>
      </c>
      <c r="D38" s="88" t="str">
        <f>IFERROR(#REF!,"")</f>
        <v/>
      </c>
      <c r="E38" s="88" t="str">
        <f>IFERROR(#REF!,"")</f>
        <v/>
      </c>
      <c r="F38" s="88" t="str">
        <f>IFERROR(#REF!,"")</f>
        <v/>
      </c>
      <c r="G38" s="88" t="str">
        <f>IFERROR(#REF!,"")</f>
        <v/>
      </c>
      <c r="H38" s="88" t="str">
        <f>IFERROR(#REF!,"")</f>
        <v/>
      </c>
      <c r="I38" s="88" t="str">
        <f>IFERROR(#REF!,"")</f>
        <v/>
      </c>
      <c r="J38" s="88" t="str">
        <f>IFERROR(#REF!,"")</f>
        <v/>
      </c>
      <c r="K38" s="88" t="str">
        <f>IFERROR(#REF!,"")</f>
        <v/>
      </c>
      <c r="L38" s="88" t="str">
        <f>IFERROR(#REF!,"")</f>
        <v/>
      </c>
      <c r="M38" s="88" t="str">
        <f>IFERROR(#REF!,"")</f>
        <v/>
      </c>
      <c r="N38" s="88" t="str">
        <f>IFERROR(#VALUE!,"")</f>
        <v/>
      </c>
    </row>
    <row r="39" spans="1:14" ht="15.75" customHeight="1">
      <c r="A39" s="86" t="s">
        <v>33</v>
      </c>
      <c r="B39" s="88" t="str">
        <f>IFERROR(#REF!,"")</f>
        <v/>
      </c>
      <c r="C39" s="88" t="str">
        <f>IFERROR(#REF!,"")</f>
        <v/>
      </c>
      <c r="D39" s="88" t="str">
        <f>IFERROR(#REF!,"")</f>
        <v/>
      </c>
      <c r="E39" s="88" t="str">
        <f>IFERROR(#REF!,"")</f>
        <v/>
      </c>
      <c r="F39" s="88" t="str">
        <f>IFERROR(#REF!,"")</f>
        <v/>
      </c>
      <c r="G39" s="88" t="str">
        <f>IFERROR(#REF!,"")</f>
        <v/>
      </c>
      <c r="H39" s="88" t="str">
        <f>IFERROR(#REF!,"")</f>
        <v/>
      </c>
      <c r="I39" s="88" t="str">
        <f>IFERROR(#REF!,"")</f>
        <v/>
      </c>
      <c r="J39" s="88" t="str">
        <f>IFERROR(#REF!,"")</f>
        <v/>
      </c>
      <c r="K39" s="88" t="str">
        <f>IFERROR(#REF!,"")</f>
        <v/>
      </c>
      <c r="L39" s="88" t="str">
        <f>IFERROR(#REF!,"")</f>
        <v/>
      </c>
      <c r="M39" s="88" t="str">
        <f>IFERROR(#REF!,"")</f>
        <v/>
      </c>
      <c r="N39" s="88" t="str">
        <f>IFERROR(#VALUE!,"")</f>
        <v/>
      </c>
    </row>
    <row r="40" spans="1:14" ht="15.75" customHeight="1"/>
    <row r="41" spans="1:14" ht="15.75" customHeight="1">
      <c r="A41" s="86" t="s">
        <v>200</v>
      </c>
      <c r="B41" s="87" t="s">
        <v>137</v>
      </c>
      <c r="C41" s="87" t="s">
        <v>138</v>
      </c>
      <c r="D41" s="87" t="s">
        <v>139</v>
      </c>
      <c r="E41" s="87" t="s">
        <v>140</v>
      </c>
      <c r="F41" s="87" t="s">
        <v>141</v>
      </c>
      <c r="G41" s="87" t="s">
        <v>142</v>
      </c>
      <c r="H41" s="87" t="s">
        <v>143</v>
      </c>
      <c r="I41" s="87" t="s">
        <v>144</v>
      </c>
      <c r="J41" s="87" t="s">
        <v>145</v>
      </c>
      <c r="K41" s="87" t="s">
        <v>146</v>
      </c>
      <c r="L41" s="87" t="s">
        <v>147</v>
      </c>
      <c r="M41" s="87" t="s">
        <v>148</v>
      </c>
      <c r="N41" s="90" t="s">
        <v>121</v>
      </c>
    </row>
    <row r="42" spans="1:14" ht="15.75" customHeight="1">
      <c r="A42" s="86" t="s">
        <v>209</v>
      </c>
      <c r="B42" s="91" t="str">
        <f>IFERROR(#REF!,"")</f>
        <v/>
      </c>
      <c r="C42" s="91" t="str">
        <f>IFERROR(#REF!,"")</f>
        <v/>
      </c>
      <c r="D42" s="91" t="str">
        <f>IFERROR(#REF!,"")</f>
        <v/>
      </c>
      <c r="E42" s="91" t="str">
        <f>IFERROR(#REF!,"")</f>
        <v/>
      </c>
      <c r="F42" s="91" t="str">
        <f>IFERROR(#REF!,"")</f>
        <v/>
      </c>
      <c r="G42" s="91" t="str">
        <f>IFERROR(#REF!,"")</f>
        <v/>
      </c>
      <c r="H42" s="91" t="str">
        <f>IFERROR(#REF!,"")</f>
        <v/>
      </c>
      <c r="I42" s="91" t="str">
        <f>IFERROR(#REF!,"")</f>
        <v/>
      </c>
      <c r="J42" s="91" t="str">
        <f>IFERROR(#REF!,"")</f>
        <v/>
      </c>
      <c r="K42" s="91" t="str">
        <f>IFERROR(#REF!,"")</f>
        <v/>
      </c>
      <c r="L42" s="91" t="str">
        <f>IFERROR(#REF!,"")</f>
        <v/>
      </c>
      <c r="M42" s="91" t="str">
        <f>IFERROR(#REF!,"")</f>
        <v/>
      </c>
      <c r="N42" s="91">
        <f>IFERROR(SUM(B42:M42),"")</f>
        <v>0</v>
      </c>
    </row>
    <row r="43" spans="1:14" ht="15.75" customHeight="1">
      <c r="A43" s="86" t="s">
        <v>210</v>
      </c>
      <c r="B43" s="92" t="str">
        <f>IFERROR(#REF!,"")</f>
        <v/>
      </c>
      <c r="C43" s="92" t="str">
        <f>IFERROR(#REF!,"")</f>
        <v/>
      </c>
      <c r="D43" s="92" t="str">
        <f>IFERROR(#REF!,"")</f>
        <v/>
      </c>
      <c r="E43" s="92" t="str">
        <f>IFERROR(#REF!,"")</f>
        <v/>
      </c>
      <c r="F43" s="92" t="str">
        <f>IFERROR(#REF!,"")</f>
        <v/>
      </c>
      <c r="G43" s="92" t="str">
        <f>IFERROR(#REF!,"")</f>
        <v/>
      </c>
      <c r="H43" s="92" t="str">
        <f>IFERROR(#REF!,"")</f>
        <v/>
      </c>
      <c r="I43" s="92" t="str">
        <f>IFERROR(#REF!,"")</f>
        <v/>
      </c>
      <c r="J43" s="92" t="str">
        <f>IFERROR(#REF!,"")</f>
        <v/>
      </c>
      <c r="K43" s="92" t="str">
        <f>IFERROR(#REF!,"")</f>
        <v/>
      </c>
      <c r="L43" s="92" t="str">
        <f>IFERROR(#REF!,"")</f>
        <v/>
      </c>
      <c r="M43" s="92" t="str">
        <f>IFERROR(#REF!,"")</f>
        <v/>
      </c>
      <c r="N43" s="92">
        <f>IFERROR(SUM(B43:M43),"")</f>
        <v>0</v>
      </c>
    </row>
    <row r="44" spans="1:14" ht="15.75" customHeight="1">
      <c r="A44" s="86" t="s">
        <v>211</v>
      </c>
      <c r="B44" s="88" t="str">
        <f>IFERROR(#REF!,"")</f>
        <v/>
      </c>
      <c r="C44" s="88" t="str">
        <f>IFERROR(#REF!,"")</f>
        <v/>
      </c>
      <c r="D44" s="88" t="str">
        <f>IFERROR(#REF!,"")</f>
        <v/>
      </c>
      <c r="E44" s="88" t="str">
        <f>IFERROR(#REF!,"")</f>
        <v/>
      </c>
      <c r="F44" s="88" t="str">
        <f>IFERROR(#REF!,"")</f>
        <v/>
      </c>
      <c r="G44" s="88" t="str">
        <f>IFERROR(#REF!,"")</f>
        <v/>
      </c>
      <c r="H44" s="88" t="str">
        <f>IFERROR(#REF!,"")</f>
        <v/>
      </c>
      <c r="I44" s="88" t="str">
        <f>IFERROR(#REF!,"")</f>
        <v/>
      </c>
      <c r="J44" s="88" t="str">
        <f>IFERROR(#REF!,"")</f>
        <v/>
      </c>
      <c r="K44" s="88" t="str">
        <f>IFERROR(#REF!,"")</f>
        <v/>
      </c>
      <c r="L44" s="88" t="str">
        <f>IFERROR(#REF!,"")</f>
        <v/>
      </c>
      <c r="M44" s="88" t="str">
        <f>IFERROR(#REF!,"")</f>
        <v/>
      </c>
      <c r="N44" s="88" t="str">
        <f>IF(ISERROR(
SUMIFS(Treinamentos!$G$8:$G$100,Treinamentos!$X$6:$X$100,$B$1)),"",SUMIFS(Treinamentos!$G$8:$G$100,Treinamentos!$X$6:$X$100,$B$1))</f>
        <v/>
      </c>
    </row>
    <row r="45" spans="1:14" ht="15.75" customHeight="1"/>
    <row r="46" spans="1:14" ht="15.75" customHeight="1">
      <c r="A46" s="86" t="s">
        <v>200</v>
      </c>
      <c r="B46" s="87" t="s">
        <v>137</v>
      </c>
      <c r="C46" s="87" t="s">
        <v>138</v>
      </c>
      <c r="D46" s="87" t="s">
        <v>139</v>
      </c>
      <c r="E46" s="87" t="s">
        <v>140</v>
      </c>
      <c r="F46" s="87" t="s">
        <v>141</v>
      </c>
      <c r="G46" s="87" t="s">
        <v>142</v>
      </c>
      <c r="H46" s="87" t="s">
        <v>143</v>
      </c>
      <c r="I46" s="87" t="s">
        <v>144</v>
      </c>
      <c r="J46" s="87" t="s">
        <v>145</v>
      </c>
      <c r="K46" s="87" t="s">
        <v>146</v>
      </c>
      <c r="L46" s="87" t="s">
        <v>147</v>
      </c>
      <c r="M46" s="87" t="s">
        <v>148</v>
      </c>
      <c r="N46" s="90" t="s">
        <v>121</v>
      </c>
    </row>
    <row r="47" spans="1:14" ht="15.75" customHeight="1">
      <c r="A47" s="86" t="s">
        <v>212</v>
      </c>
      <c r="B47" s="91" t="str">
        <f>IFERROR(#REF!,"")</f>
        <v/>
      </c>
      <c r="C47" s="91" t="str">
        <f>IFERROR(#REF!,"")</f>
        <v/>
      </c>
      <c r="D47" s="91" t="str">
        <f>IFERROR(#REF!,"")</f>
        <v/>
      </c>
      <c r="E47" s="91" t="str">
        <f>IFERROR(#REF!,"")</f>
        <v/>
      </c>
      <c r="F47" s="91" t="str">
        <f>IFERROR(#REF!,"")</f>
        <v/>
      </c>
      <c r="G47" s="91" t="str">
        <f>IFERROR(#REF!,"")</f>
        <v/>
      </c>
      <c r="H47" s="91" t="str">
        <f>IFERROR(#REF!,"")</f>
        <v/>
      </c>
      <c r="I47" s="91" t="str">
        <f>IFERROR(#REF!,"")</f>
        <v/>
      </c>
      <c r="J47" s="91" t="str">
        <f>IFERROR(#REF!,"")</f>
        <v/>
      </c>
      <c r="K47" s="91" t="str">
        <f>IFERROR(#REF!,"")</f>
        <v/>
      </c>
      <c r="L47" s="91" t="str">
        <f>IFERROR(#REF!,"")</f>
        <v/>
      </c>
      <c r="M47" s="91" t="str">
        <f>IFERROR(#REF!,"")</f>
        <v/>
      </c>
      <c r="N47" s="91">
        <f>IFERROR(SUM(B47:M47),"")</f>
        <v>0</v>
      </c>
    </row>
    <row r="48" spans="1:14" ht="15.75" customHeight="1">
      <c r="A48" s="86" t="s">
        <v>209</v>
      </c>
      <c r="B48" s="91">
        <f t="shared" ref="B48:M48" si="4">IFERROR(SUM(B53:B55,B58:B69,B42),"")</f>
        <v>0</v>
      </c>
      <c r="C48" s="91">
        <f t="shared" si="4"/>
        <v>0</v>
      </c>
      <c r="D48" s="91">
        <f t="shared" si="4"/>
        <v>0</v>
      </c>
      <c r="E48" s="91">
        <f t="shared" si="4"/>
        <v>0</v>
      </c>
      <c r="F48" s="91">
        <f t="shared" si="4"/>
        <v>0</v>
      </c>
      <c r="G48" s="91">
        <f t="shared" si="4"/>
        <v>0</v>
      </c>
      <c r="H48" s="91">
        <f t="shared" si="4"/>
        <v>0</v>
      </c>
      <c r="I48" s="91">
        <f t="shared" si="4"/>
        <v>0</v>
      </c>
      <c r="J48" s="91">
        <f t="shared" si="4"/>
        <v>0</v>
      </c>
      <c r="K48" s="91">
        <f t="shared" si="4"/>
        <v>0</v>
      </c>
      <c r="L48" s="91">
        <f t="shared" si="4"/>
        <v>0</v>
      </c>
      <c r="M48" s="91">
        <f t="shared" si="4"/>
        <v>0</v>
      </c>
      <c r="N48" s="91">
        <f>IFERROR(SUM(B48:M48),"")</f>
        <v>0</v>
      </c>
    </row>
    <row r="49" spans="1:14" ht="15.75" customHeight="1">
      <c r="A49" s="86" t="s">
        <v>213</v>
      </c>
      <c r="B49" s="91" t="str">
        <f t="shared" ref="B49:N49" si="5">IF(ISERROR(
B47/B9),"",B47/B9)</f>
        <v/>
      </c>
      <c r="C49" s="91" t="str">
        <f t="shared" si="5"/>
        <v/>
      </c>
      <c r="D49" s="91" t="str">
        <f t="shared" si="5"/>
        <v/>
      </c>
      <c r="E49" s="91" t="str">
        <f t="shared" si="5"/>
        <v/>
      </c>
      <c r="F49" s="91" t="str">
        <f t="shared" si="5"/>
        <v/>
      </c>
      <c r="G49" s="91" t="str">
        <f t="shared" si="5"/>
        <v/>
      </c>
      <c r="H49" s="91" t="str">
        <f t="shared" si="5"/>
        <v/>
      </c>
      <c r="I49" s="91" t="str">
        <f t="shared" si="5"/>
        <v/>
      </c>
      <c r="J49" s="91" t="str">
        <f t="shared" si="5"/>
        <v/>
      </c>
      <c r="K49" s="91" t="str">
        <f t="shared" si="5"/>
        <v/>
      </c>
      <c r="L49" s="91" t="str">
        <f t="shared" si="5"/>
        <v/>
      </c>
      <c r="M49" s="91" t="str">
        <f t="shared" si="5"/>
        <v/>
      </c>
      <c r="N49" s="91" t="str">
        <f t="shared" si="5"/>
        <v/>
      </c>
    </row>
    <row r="50" spans="1:14" ht="15.75" customHeight="1">
      <c r="A50" s="86" t="s">
        <v>214</v>
      </c>
      <c r="B50" s="91" t="str">
        <f t="shared" ref="B50:N50" si="6">IF(ISERROR(
B48/B9),"",B48/B9)</f>
        <v/>
      </c>
      <c r="C50" s="91" t="str">
        <f t="shared" si="6"/>
        <v/>
      </c>
      <c r="D50" s="91" t="str">
        <f t="shared" si="6"/>
        <v/>
      </c>
      <c r="E50" s="91" t="str">
        <f t="shared" si="6"/>
        <v/>
      </c>
      <c r="F50" s="91" t="str">
        <f t="shared" si="6"/>
        <v/>
      </c>
      <c r="G50" s="91" t="str">
        <f t="shared" si="6"/>
        <v/>
      </c>
      <c r="H50" s="91" t="str">
        <f t="shared" si="6"/>
        <v/>
      </c>
      <c r="I50" s="91" t="str">
        <f t="shared" si="6"/>
        <v/>
      </c>
      <c r="J50" s="91" t="str">
        <f t="shared" si="6"/>
        <v/>
      </c>
      <c r="K50" s="91" t="str">
        <f t="shared" si="6"/>
        <v/>
      </c>
      <c r="L50" s="91" t="str">
        <f t="shared" si="6"/>
        <v/>
      </c>
      <c r="M50" s="91" t="str">
        <f t="shared" si="6"/>
        <v/>
      </c>
      <c r="N50" s="91" t="str">
        <f t="shared" si="6"/>
        <v/>
      </c>
    </row>
    <row r="51" spans="1:14" ht="15.75" customHeight="1"/>
    <row r="52" spans="1:14" ht="15.75" customHeight="1">
      <c r="A52" s="86" t="s">
        <v>200</v>
      </c>
      <c r="B52" s="87" t="s">
        <v>137</v>
      </c>
      <c r="C52" s="87" t="s">
        <v>138</v>
      </c>
      <c r="D52" s="87" t="s">
        <v>139</v>
      </c>
      <c r="E52" s="87" t="s">
        <v>140</v>
      </c>
      <c r="F52" s="87" t="s">
        <v>141</v>
      </c>
      <c r="G52" s="87" t="s">
        <v>142</v>
      </c>
      <c r="H52" s="87" t="s">
        <v>143</v>
      </c>
      <c r="I52" s="87" t="s">
        <v>144</v>
      </c>
      <c r="J52" s="87" t="s">
        <v>145</v>
      </c>
      <c r="K52" s="87" t="s">
        <v>146</v>
      </c>
      <c r="L52" s="87" t="s">
        <v>147</v>
      </c>
      <c r="M52" s="87" t="s">
        <v>148</v>
      </c>
      <c r="N52" s="90" t="s">
        <v>121</v>
      </c>
    </row>
    <row r="53" spans="1:14" ht="15.75" customHeight="1">
      <c r="A53" s="86" t="s">
        <v>215</v>
      </c>
      <c r="B53" s="91" t="str">
        <f>IFERROR(SUM(#REF!,#REF!),"")</f>
        <v/>
      </c>
      <c r="C53" s="91" t="str">
        <f>IFERROR(SUM(#REF!,#REF!),"")</f>
        <v/>
      </c>
      <c r="D53" s="91" t="str">
        <f>IFERROR(SUM(#REF!,#REF!),"")</f>
        <v/>
      </c>
      <c r="E53" s="91" t="str">
        <f>IFERROR(SUM(#REF!,#REF!),"")</f>
        <v/>
      </c>
      <c r="F53" s="91" t="str">
        <f>IFERROR(SUM(#REF!,#REF!),"")</f>
        <v/>
      </c>
      <c r="G53" s="91" t="str">
        <f>IFERROR(SUM(#REF!,#REF!),"")</f>
        <v/>
      </c>
      <c r="H53" s="91" t="str">
        <f>IFERROR(SUM(#REF!,#REF!),"")</f>
        <v/>
      </c>
      <c r="I53" s="91" t="str">
        <f>IFERROR(SUM(#REF!,#REF!),"")</f>
        <v/>
      </c>
      <c r="J53" s="91" t="str">
        <f>IFERROR(SUM(#REF!,#REF!),"")</f>
        <v/>
      </c>
      <c r="K53" s="91" t="str">
        <f>IFERROR(SUM(#REF!,#REF!),"")</f>
        <v/>
      </c>
      <c r="L53" s="91" t="str">
        <f>IFERROR(SUM(#REF!,#REF!),"")</f>
        <v/>
      </c>
      <c r="M53" s="91" t="str">
        <f>IFERROR(SUM(#REF!,#REF!),"")</f>
        <v/>
      </c>
      <c r="N53" s="91">
        <f>IFERROR(SUM(B53:M53),"")</f>
        <v>0</v>
      </c>
    </row>
    <row r="54" spans="1:14" ht="15.75" customHeight="1">
      <c r="A54" s="86" t="s">
        <v>216</v>
      </c>
      <c r="B54" s="91" t="str">
        <f>IFERROR(#REF!,"")</f>
        <v/>
      </c>
      <c r="C54" s="91" t="str">
        <f>IFERROR(#REF!,"")</f>
        <v/>
      </c>
      <c r="D54" s="91" t="str">
        <f>IFERROR(#REF!,"")</f>
        <v/>
      </c>
      <c r="E54" s="91" t="str">
        <f>IFERROR(#REF!,"")</f>
        <v/>
      </c>
      <c r="F54" s="91" t="str">
        <f>IFERROR(#REF!,"")</f>
        <v/>
      </c>
      <c r="G54" s="91" t="str">
        <f>IFERROR(#REF!,"")</f>
        <v/>
      </c>
      <c r="H54" s="91" t="str">
        <f>IFERROR(#REF!,"")</f>
        <v/>
      </c>
      <c r="I54" s="91" t="str">
        <f>IFERROR(#REF!,"")</f>
        <v/>
      </c>
      <c r="J54" s="91" t="str">
        <f>IFERROR(#REF!,"")</f>
        <v/>
      </c>
      <c r="K54" s="91" t="str">
        <f>IFERROR(#REF!,"")</f>
        <v/>
      </c>
      <c r="L54" s="91" t="str">
        <f>IFERROR(#REF!,"")</f>
        <v/>
      </c>
      <c r="M54" s="91" t="str">
        <f>IFERROR(#REF!,"")</f>
        <v/>
      </c>
      <c r="N54" s="91">
        <f>IFERROR(SUM(B54:M54),"")</f>
        <v>0</v>
      </c>
    </row>
    <row r="55" spans="1:14" ht="15.75" customHeight="1">
      <c r="A55" s="86" t="s">
        <v>104</v>
      </c>
      <c r="B55" s="91" t="str">
        <f>IFERROR(#REF!,"")</f>
        <v/>
      </c>
      <c r="C55" s="91" t="str">
        <f>IFERROR(#REF!,"")</f>
        <v/>
      </c>
      <c r="D55" s="91" t="str">
        <f>IFERROR(#REF!,"")</f>
        <v/>
      </c>
      <c r="E55" s="91" t="str">
        <f>IFERROR(#REF!,"")</f>
        <v/>
      </c>
      <c r="F55" s="91" t="str">
        <f>IFERROR(#REF!,"")</f>
        <v/>
      </c>
      <c r="G55" s="91" t="str">
        <f>IFERROR(#REF!,"")</f>
        <v/>
      </c>
      <c r="H55" s="91" t="str">
        <f>IFERROR(#REF!,"")</f>
        <v/>
      </c>
      <c r="I55" s="91" t="str">
        <f>IFERROR(#REF!,"")</f>
        <v/>
      </c>
      <c r="J55" s="91" t="str">
        <f>IFERROR(#REF!,"")</f>
        <v/>
      </c>
      <c r="K55" s="91" t="str">
        <f>IFERROR(#REF!,"")</f>
        <v/>
      </c>
      <c r="L55" s="91" t="str">
        <f>IFERROR(#REF!,"")</f>
        <v/>
      </c>
      <c r="M55" s="91" t="str">
        <f>IFERROR(#REF!,"")</f>
        <v/>
      </c>
      <c r="N55" s="91">
        <f>IFERROR(SUM(B55:M55),"")</f>
        <v>0</v>
      </c>
    </row>
    <row r="56" spans="1:14" ht="15.75" customHeight="1"/>
    <row r="57" spans="1:14" ht="15.75" customHeight="1">
      <c r="A57" s="86" t="s">
        <v>200</v>
      </c>
      <c r="B57" s="87" t="s">
        <v>137</v>
      </c>
      <c r="C57" s="87" t="s">
        <v>138</v>
      </c>
      <c r="D57" s="87" t="s">
        <v>139</v>
      </c>
      <c r="E57" s="87" t="s">
        <v>140</v>
      </c>
      <c r="F57" s="87" t="s">
        <v>141</v>
      </c>
      <c r="G57" s="87" t="s">
        <v>142</v>
      </c>
      <c r="H57" s="87" t="s">
        <v>143</v>
      </c>
      <c r="I57" s="87" t="s">
        <v>144</v>
      </c>
      <c r="J57" s="87" t="s">
        <v>145</v>
      </c>
      <c r="K57" s="87" t="s">
        <v>146</v>
      </c>
      <c r="L57" s="87" t="s">
        <v>147</v>
      </c>
      <c r="M57" s="87" t="s">
        <v>148</v>
      </c>
      <c r="N57" s="90" t="s">
        <v>121</v>
      </c>
    </row>
    <row r="58" spans="1:14" ht="15.75" customHeight="1">
      <c r="A58" s="86" t="str">
        <f>IFERROR(#REF!,"")</f>
        <v/>
      </c>
      <c r="B58" s="91" t="str">
        <f>IFERROR(#REF!,"")</f>
        <v/>
      </c>
      <c r="C58" s="91" t="str">
        <f>IFERROR(#REF!,"")</f>
        <v/>
      </c>
      <c r="D58" s="91" t="str">
        <f>IFERROR(#REF!,"")</f>
        <v/>
      </c>
      <c r="E58" s="91" t="str">
        <f>IFERROR(#REF!,"")</f>
        <v/>
      </c>
      <c r="F58" s="91" t="str">
        <f>IFERROR(#REF!,"")</f>
        <v/>
      </c>
      <c r="G58" s="91" t="str">
        <f>IFERROR(#REF!,"")</f>
        <v/>
      </c>
      <c r="H58" s="91" t="str">
        <f>IFERROR(#REF!,"")</f>
        <v/>
      </c>
      <c r="I58" s="91" t="str">
        <f>IFERROR(#REF!,"")</f>
        <v/>
      </c>
      <c r="J58" s="91" t="str">
        <f>IFERROR(#REF!,"")</f>
        <v/>
      </c>
      <c r="K58" s="91" t="str">
        <f>IFERROR(#REF!,"")</f>
        <v/>
      </c>
      <c r="L58" s="91" t="str">
        <f>IFERROR(#REF!,"")</f>
        <v/>
      </c>
      <c r="M58" s="91" t="str">
        <f>IFERROR(#REF!,"")</f>
        <v/>
      </c>
      <c r="N58" s="91">
        <f t="shared" ref="N58:N69" si="7">IFERROR(SUM(B58:M58),"")</f>
        <v>0</v>
      </c>
    </row>
    <row r="59" spans="1:14" ht="15.75" customHeight="1">
      <c r="A59" s="86" t="str">
        <f>IFERROR(#REF!,"")</f>
        <v/>
      </c>
      <c r="B59" s="91" t="str">
        <f>IFERROR(#REF!,"")</f>
        <v/>
      </c>
      <c r="C59" s="91" t="str">
        <f>IFERROR(#REF!,"")</f>
        <v/>
      </c>
      <c r="D59" s="91" t="str">
        <f>IFERROR(#REF!,"")</f>
        <v/>
      </c>
      <c r="E59" s="91" t="str">
        <f>IFERROR(#REF!,"")</f>
        <v/>
      </c>
      <c r="F59" s="91" t="str">
        <f>IFERROR(#REF!,"")</f>
        <v/>
      </c>
      <c r="G59" s="91" t="str">
        <f>IFERROR(#REF!,"")</f>
        <v/>
      </c>
      <c r="H59" s="91" t="str">
        <f>IFERROR(#REF!,"")</f>
        <v/>
      </c>
      <c r="I59" s="91" t="str">
        <f>IFERROR(#REF!,"")</f>
        <v/>
      </c>
      <c r="J59" s="91" t="str">
        <f>IFERROR(#REF!,"")</f>
        <v/>
      </c>
      <c r="K59" s="91" t="str">
        <f>IFERROR(#REF!,"")</f>
        <v/>
      </c>
      <c r="L59" s="91" t="str">
        <f>IFERROR(#REF!,"")</f>
        <v/>
      </c>
      <c r="M59" s="91" t="str">
        <f>IFERROR(#REF!,"")</f>
        <v/>
      </c>
      <c r="N59" s="91">
        <f t="shared" si="7"/>
        <v>0</v>
      </c>
    </row>
    <row r="60" spans="1:14" ht="15.75" customHeight="1">
      <c r="A60" s="86" t="str">
        <f>IFERROR(#REF!,"")</f>
        <v/>
      </c>
      <c r="B60" s="91" t="str">
        <f>IFERROR(#REF!,"")</f>
        <v/>
      </c>
      <c r="C60" s="91" t="str">
        <f>IFERROR(#REF!,"")</f>
        <v/>
      </c>
      <c r="D60" s="91" t="str">
        <f>IFERROR(#REF!,"")</f>
        <v/>
      </c>
      <c r="E60" s="91" t="str">
        <f>IFERROR(#REF!,"")</f>
        <v/>
      </c>
      <c r="F60" s="91" t="str">
        <f>IFERROR(#REF!,"")</f>
        <v/>
      </c>
      <c r="G60" s="91" t="str">
        <f>IFERROR(#REF!,"")</f>
        <v/>
      </c>
      <c r="H60" s="91" t="str">
        <f>IFERROR(#REF!,"")</f>
        <v/>
      </c>
      <c r="I60" s="91" t="str">
        <f>IFERROR(#REF!,"")</f>
        <v/>
      </c>
      <c r="J60" s="91" t="str">
        <f>IFERROR(#REF!,"")</f>
        <v/>
      </c>
      <c r="K60" s="91" t="str">
        <f>IFERROR(#REF!,"")</f>
        <v/>
      </c>
      <c r="L60" s="91" t="str">
        <f>IFERROR(#REF!,"")</f>
        <v/>
      </c>
      <c r="M60" s="91" t="str">
        <f>IFERROR(#REF!,"")</f>
        <v/>
      </c>
      <c r="N60" s="91">
        <f t="shared" si="7"/>
        <v>0</v>
      </c>
    </row>
    <row r="61" spans="1:14" ht="15.75" customHeight="1">
      <c r="A61" s="86" t="str">
        <f>IFERROR(#REF!,"")</f>
        <v/>
      </c>
      <c r="B61" s="91" t="str">
        <f>IFERROR(#REF!,"")</f>
        <v/>
      </c>
      <c r="C61" s="91" t="str">
        <f>IFERROR(#REF!,"")</f>
        <v/>
      </c>
      <c r="D61" s="91" t="str">
        <f>IFERROR(#REF!,"")</f>
        <v/>
      </c>
      <c r="E61" s="91" t="str">
        <f>IFERROR(#REF!,"")</f>
        <v/>
      </c>
      <c r="F61" s="91" t="str">
        <f>IFERROR(#REF!,"")</f>
        <v/>
      </c>
      <c r="G61" s="91" t="str">
        <f>IFERROR(#REF!,"")</f>
        <v/>
      </c>
      <c r="H61" s="91" t="str">
        <f>IFERROR(#REF!,"")</f>
        <v/>
      </c>
      <c r="I61" s="91" t="str">
        <f>IFERROR(#REF!,"")</f>
        <v/>
      </c>
      <c r="J61" s="91" t="str">
        <f>IFERROR(#REF!,"")</f>
        <v/>
      </c>
      <c r="K61" s="91" t="str">
        <f>IFERROR(#REF!,"")</f>
        <v/>
      </c>
      <c r="L61" s="91" t="str">
        <f>IFERROR(#REF!,"")</f>
        <v/>
      </c>
      <c r="M61" s="91" t="str">
        <f>IFERROR(#REF!,"")</f>
        <v/>
      </c>
      <c r="N61" s="91">
        <f t="shared" si="7"/>
        <v>0</v>
      </c>
    </row>
    <row r="62" spans="1:14" ht="15.75" customHeight="1">
      <c r="A62" s="86" t="str">
        <f>IFERROR(#REF!,"")</f>
        <v/>
      </c>
      <c r="B62" s="91" t="str">
        <f>IFERROR(#REF!,"")</f>
        <v/>
      </c>
      <c r="C62" s="91" t="str">
        <f>IFERROR(#REF!,"")</f>
        <v/>
      </c>
      <c r="D62" s="91" t="str">
        <f>IFERROR(#REF!,"")</f>
        <v/>
      </c>
      <c r="E62" s="91" t="str">
        <f>IFERROR(#REF!,"")</f>
        <v/>
      </c>
      <c r="F62" s="91" t="str">
        <f>IFERROR(#REF!,"")</f>
        <v/>
      </c>
      <c r="G62" s="91" t="str">
        <f>IFERROR(#REF!,"")</f>
        <v/>
      </c>
      <c r="H62" s="91" t="str">
        <f>IFERROR(#REF!,"")</f>
        <v/>
      </c>
      <c r="I62" s="91" t="str">
        <f>IFERROR(#REF!,"")</f>
        <v/>
      </c>
      <c r="J62" s="91" t="str">
        <f>IFERROR(#REF!,"")</f>
        <v/>
      </c>
      <c r="K62" s="91" t="str">
        <f>IFERROR(#REF!,"")</f>
        <v/>
      </c>
      <c r="L62" s="91" t="str">
        <f>IFERROR(#REF!,"")</f>
        <v/>
      </c>
      <c r="M62" s="91" t="str">
        <f>IFERROR(#REF!,"")</f>
        <v/>
      </c>
      <c r="N62" s="91">
        <f t="shared" si="7"/>
        <v>0</v>
      </c>
    </row>
    <row r="63" spans="1:14" ht="15.75" customHeight="1">
      <c r="A63" s="86" t="str">
        <f>IFERROR(#REF!,"")</f>
        <v/>
      </c>
      <c r="B63" s="91" t="str">
        <f>IFERROR(#REF!,"")</f>
        <v/>
      </c>
      <c r="C63" s="91" t="str">
        <f>IFERROR(#REF!,"")</f>
        <v/>
      </c>
      <c r="D63" s="91" t="str">
        <f>IFERROR(#REF!,"")</f>
        <v/>
      </c>
      <c r="E63" s="91" t="str">
        <f>IFERROR(#REF!,"")</f>
        <v/>
      </c>
      <c r="F63" s="91" t="str">
        <f>IFERROR(#REF!,"")</f>
        <v/>
      </c>
      <c r="G63" s="91" t="str">
        <f>IFERROR(#REF!,"")</f>
        <v/>
      </c>
      <c r="H63" s="91" t="str">
        <f>IFERROR(#REF!,"")</f>
        <v/>
      </c>
      <c r="I63" s="91" t="str">
        <f>IFERROR(#REF!,"")</f>
        <v/>
      </c>
      <c r="J63" s="91" t="str">
        <f>IFERROR(#REF!,"")</f>
        <v/>
      </c>
      <c r="K63" s="91" t="str">
        <f>IFERROR(#REF!,"")</f>
        <v/>
      </c>
      <c r="L63" s="91" t="str">
        <f>IFERROR(#REF!,"")</f>
        <v/>
      </c>
      <c r="M63" s="91" t="str">
        <f>IFERROR(#REF!,"")</f>
        <v/>
      </c>
      <c r="N63" s="91">
        <f t="shared" si="7"/>
        <v>0</v>
      </c>
    </row>
    <row r="64" spans="1:14" ht="15.75" customHeight="1">
      <c r="A64" s="86" t="str">
        <f>IFERROR(#REF!,"")</f>
        <v/>
      </c>
      <c r="B64" s="91" t="str">
        <f>IFERROR(#REF!,"")</f>
        <v/>
      </c>
      <c r="C64" s="91" t="str">
        <f>IFERROR(#REF!,"")</f>
        <v/>
      </c>
      <c r="D64" s="91" t="str">
        <f>IFERROR(#REF!,"")</f>
        <v/>
      </c>
      <c r="E64" s="91" t="str">
        <f>IFERROR(#REF!,"")</f>
        <v/>
      </c>
      <c r="F64" s="91" t="str">
        <f>IFERROR(#REF!,"")</f>
        <v/>
      </c>
      <c r="G64" s="91" t="str">
        <f>IFERROR(#REF!,"")</f>
        <v/>
      </c>
      <c r="H64" s="91" t="str">
        <f>IFERROR(#REF!,"")</f>
        <v/>
      </c>
      <c r="I64" s="91" t="str">
        <f>IFERROR(#REF!,"")</f>
        <v/>
      </c>
      <c r="J64" s="91" t="str">
        <f>IFERROR(#REF!,"")</f>
        <v/>
      </c>
      <c r="K64" s="91" t="str">
        <f>IFERROR(#REF!,"")</f>
        <v/>
      </c>
      <c r="L64" s="91" t="str">
        <f>IFERROR(#REF!,"")</f>
        <v/>
      </c>
      <c r="M64" s="91" t="str">
        <f>IFERROR(#REF!,"")</f>
        <v/>
      </c>
      <c r="N64" s="91">
        <f t="shared" si="7"/>
        <v>0</v>
      </c>
    </row>
    <row r="65" spans="1:14" ht="15.75" customHeight="1">
      <c r="A65" s="86" t="str">
        <f>IFERROR(#REF!,"")</f>
        <v/>
      </c>
      <c r="B65" s="91" t="str">
        <f>IFERROR(#REF!,"")</f>
        <v/>
      </c>
      <c r="C65" s="91" t="str">
        <f>IFERROR(#REF!,"")</f>
        <v/>
      </c>
      <c r="D65" s="91" t="str">
        <f>IFERROR(#REF!,"")</f>
        <v/>
      </c>
      <c r="E65" s="91" t="str">
        <f>IFERROR(#REF!,"")</f>
        <v/>
      </c>
      <c r="F65" s="91" t="str">
        <f>IFERROR(#REF!,"")</f>
        <v/>
      </c>
      <c r="G65" s="91" t="str">
        <f>IFERROR(#REF!,"")</f>
        <v/>
      </c>
      <c r="H65" s="91" t="str">
        <f>IFERROR(#REF!,"")</f>
        <v/>
      </c>
      <c r="I65" s="91" t="str">
        <f>IFERROR(#REF!,"")</f>
        <v/>
      </c>
      <c r="J65" s="91" t="str">
        <f>IFERROR(#REF!,"")</f>
        <v/>
      </c>
      <c r="K65" s="91" t="str">
        <f>IFERROR(#REF!,"")</f>
        <v/>
      </c>
      <c r="L65" s="91" t="str">
        <f>IFERROR(#REF!,"")</f>
        <v/>
      </c>
      <c r="M65" s="91" t="str">
        <f>IFERROR(#REF!,"")</f>
        <v/>
      </c>
      <c r="N65" s="91">
        <f t="shared" si="7"/>
        <v>0</v>
      </c>
    </row>
    <row r="66" spans="1:14" ht="15.75" customHeight="1">
      <c r="A66" s="86" t="str">
        <f>IFERROR(#REF!,"")</f>
        <v/>
      </c>
      <c r="B66" s="91" t="str">
        <f>IFERROR(#REF!,"")</f>
        <v/>
      </c>
      <c r="C66" s="91" t="str">
        <f>IFERROR(#REF!,"")</f>
        <v/>
      </c>
      <c r="D66" s="91" t="str">
        <f>IFERROR(#REF!,"")</f>
        <v/>
      </c>
      <c r="E66" s="91" t="str">
        <f>IFERROR(#REF!,"")</f>
        <v/>
      </c>
      <c r="F66" s="91" t="str">
        <f>IFERROR(#REF!,"")</f>
        <v/>
      </c>
      <c r="G66" s="91" t="str">
        <f>IFERROR(#REF!,"")</f>
        <v/>
      </c>
      <c r="H66" s="91" t="str">
        <f>IFERROR(#REF!,"")</f>
        <v/>
      </c>
      <c r="I66" s="91" t="str">
        <f>IFERROR(#REF!,"")</f>
        <v/>
      </c>
      <c r="J66" s="91" t="str">
        <f>IFERROR(#REF!,"")</f>
        <v/>
      </c>
      <c r="K66" s="91" t="str">
        <f>IFERROR(#REF!,"")</f>
        <v/>
      </c>
      <c r="L66" s="91" t="str">
        <f>IFERROR(#REF!,"")</f>
        <v/>
      </c>
      <c r="M66" s="91" t="str">
        <f>IFERROR(#REF!,"")</f>
        <v/>
      </c>
      <c r="N66" s="91">
        <f t="shared" si="7"/>
        <v>0</v>
      </c>
    </row>
    <row r="67" spans="1:14" ht="15.75" customHeight="1">
      <c r="A67" s="86" t="str">
        <f>IFERROR(#REF!,"")</f>
        <v/>
      </c>
      <c r="B67" s="91" t="str">
        <f>IFERROR(#REF!,"")</f>
        <v/>
      </c>
      <c r="C67" s="91" t="str">
        <f>IFERROR(#REF!,"")</f>
        <v/>
      </c>
      <c r="D67" s="91" t="str">
        <f>IFERROR(#REF!,"")</f>
        <v/>
      </c>
      <c r="E67" s="91" t="str">
        <f>IFERROR(#REF!,"")</f>
        <v/>
      </c>
      <c r="F67" s="91" t="str">
        <f>IFERROR(#REF!,"")</f>
        <v/>
      </c>
      <c r="G67" s="91" t="str">
        <f>IFERROR(#REF!,"")</f>
        <v/>
      </c>
      <c r="H67" s="91" t="str">
        <f>IFERROR(#REF!,"")</f>
        <v/>
      </c>
      <c r="I67" s="91" t="str">
        <f>IFERROR(#REF!,"")</f>
        <v/>
      </c>
      <c r="J67" s="91" t="str">
        <f>IFERROR(#REF!,"")</f>
        <v/>
      </c>
      <c r="K67" s="91" t="str">
        <f>IFERROR(#REF!,"")</f>
        <v/>
      </c>
      <c r="L67" s="91" t="str">
        <f>IFERROR(#REF!,"")</f>
        <v/>
      </c>
      <c r="M67" s="91" t="str">
        <f>IFERROR(#REF!,"")</f>
        <v/>
      </c>
      <c r="N67" s="91">
        <f t="shared" si="7"/>
        <v>0</v>
      </c>
    </row>
    <row r="68" spans="1:14" ht="15.75" customHeight="1">
      <c r="A68" s="86" t="str">
        <f>IFERROR(#REF!,"")</f>
        <v/>
      </c>
      <c r="B68" s="91" t="str">
        <f>IFERROR(#REF!,"")</f>
        <v/>
      </c>
      <c r="C68" s="91" t="str">
        <f>IFERROR(#REF!,"")</f>
        <v/>
      </c>
      <c r="D68" s="91" t="str">
        <f>IFERROR(#REF!,"")</f>
        <v/>
      </c>
      <c r="E68" s="91" t="str">
        <f>IFERROR(#REF!,"")</f>
        <v/>
      </c>
      <c r="F68" s="91" t="str">
        <f>IFERROR(#REF!,"")</f>
        <v/>
      </c>
      <c r="G68" s="91" t="str">
        <f>IFERROR(#REF!,"")</f>
        <v/>
      </c>
      <c r="H68" s="91" t="str">
        <f>IFERROR(#REF!,"")</f>
        <v/>
      </c>
      <c r="I68" s="91" t="str">
        <f>IFERROR(#REF!,"")</f>
        <v/>
      </c>
      <c r="J68" s="91" t="str">
        <f>IFERROR(#REF!,"")</f>
        <v/>
      </c>
      <c r="K68" s="91" t="str">
        <f>IFERROR(#REF!,"")</f>
        <v/>
      </c>
      <c r="L68" s="91" t="str">
        <f>IFERROR(#REF!,"")</f>
        <v/>
      </c>
      <c r="M68" s="91" t="str">
        <f>IFERROR(#REF!,"")</f>
        <v/>
      </c>
      <c r="N68" s="91">
        <f t="shared" si="7"/>
        <v>0</v>
      </c>
    </row>
    <row r="69" spans="1:14" ht="15.75" customHeight="1">
      <c r="A69" s="86" t="str">
        <f>IFERROR(#REF!,"")</f>
        <v/>
      </c>
      <c r="B69" s="91" t="str">
        <f>IFERROR(#REF!,"")</f>
        <v/>
      </c>
      <c r="C69" s="91" t="str">
        <f>IFERROR(#REF!,"")</f>
        <v/>
      </c>
      <c r="D69" s="91" t="str">
        <f>IFERROR(#REF!,"")</f>
        <v/>
      </c>
      <c r="E69" s="91" t="str">
        <f>IFERROR(#REF!,"")</f>
        <v/>
      </c>
      <c r="F69" s="91" t="str">
        <f>IFERROR(#REF!,"")</f>
        <v/>
      </c>
      <c r="G69" s="91" t="str">
        <f>IFERROR(#REF!,"")</f>
        <v/>
      </c>
      <c r="H69" s="91" t="str">
        <f>IFERROR(#REF!,"")</f>
        <v/>
      </c>
      <c r="I69" s="91" t="str">
        <f>IFERROR(#REF!,"")</f>
        <v/>
      </c>
      <c r="J69" s="91" t="str">
        <f>IFERROR(#REF!,"")</f>
        <v/>
      </c>
      <c r="K69" s="91" t="str">
        <f>IFERROR(#REF!,"")</f>
        <v/>
      </c>
      <c r="L69" s="91" t="str">
        <f>IFERROR(#REF!,"")</f>
        <v/>
      </c>
      <c r="M69" s="91" t="str">
        <f>IFERROR(#REF!,"")</f>
        <v/>
      </c>
      <c r="N69" s="91">
        <f t="shared" si="7"/>
        <v>0</v>
      </c>
    </row>
    <row r="70" spans="1:14" ht="15.75" customHeight="1"/>
    <row r="71" spans="1:14" ht="15.75" customHeight="1">
      <c r="A71" s="86" t="s">
        <v>46</v>
      </c>
      <c r="B71" s="90" t="str">
        <f>"Total "&amp;B1</f>
        <v>Total 2024</v>
      </c>
    </row>
    <row r="72" spans="1:14" ht="15.75" customHeight="1">
      <c r="A72" s="86" t="s">
        <v>217</v>
      </c>
      <c r="B72" s="88">
        <f ca="1">SUMIF('Cadastro de Funcionários'!$O$6:$O$205,'Graf Aux'!A72,'Cadastro de Funcionários'!$P$6:$P$205)</f>
        <v>0</v>
      </c>
    </row>
    <row r="73" spans="1:14" ht="15.75" customHeight="1">
      <c r="A73" s="86" t="s">
        <v>218</v>
      </c>
      <c r="B73" s="88">
        <f ca="1">SUMIF('Cadastro de Funcionários'!$O$6:$O$205,'Graf Aux'!A73,'Cadastro de Funcionários'!$P$6:$P$205)</f>
        <v>0</v>
      </c>
    </row>
    <row r="74" spans="1:14" ht="15.75" customHeight="1">
      <c r="A74" s="86" t="s">
        <v>219</v>
      </c>
      <c r="B74" s="88">
        <f ca="1">SUMIF('Cadastro de Funcionários'!$O$6:$O$205,'Graf Aux'!A74,'Cadastro de Funcionários'!$P$6:$P$205)</f>
        <v>0</v>
      </c>
    </row>
    <row r="75" spans="1:14" ht="15.75" customHeight="1">
      <c r="A75" s="86" t="s">
        <v>220</v>
      </c>
      <c r="B75" s="88">
        <f ca="1">SUMIF('Cadastro de Funcionários'!$O$6:$O$205,'Graf Aux'!A75,'Cadastro de Funcionários'!$P$6:$P$205)</f>
        <v>2</v>
      </c>
    </row>
    <row r="76" spans="1:14" ht="15.75" customHeight="1">
      <c r="A76" s="86" t="s">
        <v>221</v>
      </c>
      <c r="B76" s="88">
        <f ca="1">SUMIF('Cadastro de Funcionários'!$O$6:$O$205,'Graf Aux'!A76,'Cadastro de Funcionários'!$P$6:$P$205)</f>
        <v>0</v>
      </c>
    </row>
    <row r="77" spans="1:14" ht="15.75" customHeight="1">
      <c r="A77" s="86" t="s">
        <v>222</v>
      </c>
      <c r="B77" s="88">
        <f ca="1">SUMIF('Cadastro de Funcionários'!$O$6:$O$205,'Graf Aux'!A77,'Cadastro de Funcionários'!$P$6:$P$205)</f>
        <v>0</v>
      </c>
    </row>
    <row r="78" spans="1:14" ht="15.75" customHeight="1"/>
    <row r="79" spans="1:14" ht="15.75" customHeight="1"/>
    <row r="80" spans="1:1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000"/>
  <sheetViews>
    <sheetView showGridLines="0" workbookViewId="0"/>
  </sheetViews>
  <sheetFormatPr defaultColWidth="12.625" defaultRowHeight="15" customHeight="1"/>
  <cols>
    <col min="1" max="1" width="25.625" style="96" customWidth="1"/>
    <col min="2" max="15" width="12.625" style="96" customWidth="1"/>
  </cols>
  <sheetData>
    <row r="1" spans="1:15">
      <c r="A1" s="85" t="s">
        <v>158</v>
      </c>
      <c r="B1" s="85">
        <f>C1-1</f>
        <v>2023</v>
      </c>
      <c r="C1" s="85">
        <f>'Cad Iniciais'!$D$6</f>
        <v>2024</v>
      </c>
    </row>
    <row r="2" spans="1:15">
      <c r="B2" s="85">
        <v>12</v>
      </c>
      <c r="C2" s="85">
        <v>1</v>
      </c>
      <c r="D2" s="85">
        <v>2</v>
      </c>
      <c r="E2" s="85">
        <v>3</v>
      </c>
      <c r="F2" s="85">
        <v>4</v>
      </c>
      <c r="G2" s="85">
        <v>5</v>
      </c>
      <c r="H2" s="85">
        <v>6</v>
      </c>
      <c r="I2" s="85">
        <v>7</v>
      </c>
      <c r="J2" s="85">
        <v>8</v>
      </c>
      <c r="K2" s="85">
        <v>9</v>
      </c>
      <c r="L2" s="85">
        <v>10</v>
      </c>
      <c r="M2" s="85">
        <v>11</v>
      </c>
      <c r="N2" s="85">
        <v>12</v>
      </c>
    </row>
    <row r="3" spans="1:15">
      <c r="A3" s="85" t="str">
        <f>"&lt;"&amp;C1</f>
        <v>&lt;2024</v>
      </c>
      <c r="B3" s="85" t="str">
        <f t="shared" ref="B3:N3" si="0">"&lt;="&amp;B2</f>
        <v>&lt;=12</v>
      </c>
      <c r="C3" s="85" t="str">
        <f t="shared" si="0"/>
        <v>&lt;=1</v>
      </c>
      <c r="D3" s="85" t="str">
        <f t="shared" si="0"/>
        <v>&lt;=2</v>
      </c>
      <c r="E3" s="85" t="str">
        <f t="shared" si="0"/>
        <v>&lt;=3</v>
      </c>
      <c r="F3" s="85" t="str">
        <f t="shared" si="0"/>
        <v>&lt;=4</v>
      </c>
      <c r="G3" s="85" t="str">
        <f t="shared" si="0"/>
        <v>&lt;=5</v>
      </c>
      <c r="H3" s="85" t="str">
        <f t="shared" si="0"/>
        <v>&lt;=6</v>
      </c>
      <c r="I3" s="85" t="str">
        <f t="shared" si="0"/>
        <v>&lt;=7</v>
      </c>
      <c r="J3" s="85" t="str">
        <f t="shared" si="0"/>
        <v>&lt;=8</v>
      </c>
      <c r="K3" s="85" t="str">
        <f t="shared" si="0"/>
        <v>&lt;=9</v>
      </c>
      <c r="L3" s="85" t="str">
        <f t="shared" si="0"/>
        <v>&lt;=10</v>
      </c>
      <c r="M3" s="85" t="str">
        <f t="shared" si="0"/>
        <v>&lt;=11</v>
      </c>
      <c r="N3" s="85" t="str">
        <f t="shared" si="0"/>
        <v>&lt;=12</v>
      </c>
    </row>
    <row r="4" spans="1:15">
      <c r="B4" s="85" t="str">
        <f t="shared" ref="B4:N4" si="1">"&gt;="&amp;B2</f>
        <v>&gt;=12</v>
      </c>
      <c r="C4" s="85" t="str">
        <f t="shared" si="1"/>
        <v>&gt;=1</v>
      </c>
      <c r="D4" s="85" t="str">
        <f t="shared" si="1"/>
        <v>&gt;=2</v>
      </c>
      <c r="E4" s="85" t="str">
        <f t="shared" si="1"/>
        <v>&gt;=3</v>
      </c>
      <c r="F4" s="85" t="str">
        <f t="shared" si="1"/>
        <v>&gt;=4</v>
      </c>
      <c r="G4" s="85" t="str">
        <f t="shared" si="1"/>
        <v>&gt;=5</v>
      </c>
      <c r="H4" s="85" t="str">
        <f t="shared" si="1"/>
        <v>&gt;=6</v>
      </c>
      <c r="I4" s="85" t="str">
        <f t="shared" si="1"/>
        <v>&gt;=7</v>
      </c>
      <c r="J4" s="85" t="str">
        <f t="shared" si="1"/>
        <v>&gt;=8</v>
      </c>
      <c r="K4" s="85" t="str">
        <f t="shared" si="1"/>
        <v>&gt;=9</v>
      </c>
      <c r="L4" s="85" t="str">
        <f t="shared" si="1"/>
        <v>&gt;=10</v>
      </c>
      <c r="M4" s="85" t="str">
        <f t="shared" si="1"/>
        <v>&gt;=11</v>
      </c>
      <c r="N4" s="85" t="str">
        <f t="shared" si="1"/>
        <v>&gt;=12</v>
      </c>
    </row>
    <row r="5" spans="1:15" ht="15.75">
      <c r="A5" s="86" t="s">
        <v>200</v>
      </c>
      <c r="B5" s="87" t="str">
        <f>"Dez "&amp;B1</f>
        <v>Dez 2023</v>
      </c>
      <c r="C5" s="87" t="s">
        <v>137</v>
      </c>
      <c r="D5" s="87" t="s">
        <v>138</v>
      </c>
      <c r="E5" s="87" t="s">
        <v>139</v>
      </c>
      <c r="F5" s="87" t="s">
        <v>140</v>
      </c>
      <c r="G5" s="87" t="s">
        <v>141</v>
      </c>
      <c r="H5" s="87" t="s">
        <v>142</v>
      </c>
      <c r="I5" s="87" t="s">
        <v>143</v>
      </c>
      <c r="J5" s="87" t="s">
        <v>144</v>
      </c>
      <c r="K5" s="87" t="s">
        <v>145</v>
      </c>
      <c r="L5" s="87" t="s">
        <v>146</v>
      </c>
      <c r="M5" s="87" t="s">
        <v>147</v>
      </c>
      <c r="N5" s="87" t="s">
        <v>148</v>
      </c>
    </row>
    <row r="6" spans="1:15" ht="15.75">
      <c r="A6" s="86" t="s">
        <v>201</v>
      </c>
      <c r="B6" s="88">
        <f ca="1">IF(ISERROR(
IF(AND($B$1&gt;=YEAR(TODAY()),MONTH(TODAY())&lt;B$2),"",COUNTIFS('Cadastro de Funcionários'!$W$6:$W$205,$B$1,'Cadastro de Funcionários'!$X$6:$X$205,B$2))),"",IF(AND($B$1&gt;=YEAR(TODAY()),MONTH(TODAY())&lt;B$2),"",COUNTIFS('Cadastro de Funcionários'!$W$6:$W$205,$B$1,'Cadastro de Funcionários'!$X$6:$X$205,B$2)))</f>
        <v>0</v>
      </c>
      <c r="C6" s="88">
        <f ca="1">IF(ISERROR(
IF(AND($C$1&gt;=YEAR(TODAY()),MONTH(TODAY())&lt;C$2),"",COUNTIFS('Cadastro de Funcionários'!$W$6:$W$205,$C$1,'Cadastro de Funcionários'!$X$6:$X$205,C$2))),"",IF(AND($C$1&gt;=YEAR(TODAY()),MONTH(TODAY())&lt;C$2),"",COUNTIFS('Cadastro de Funcionários'!$W$6:$W$205,$C$1,'Cadastro de Funcionários'!$X$6:$X$205,C$2)))</f>
        <v>0</v>
      </c>
      <c r="D6" s="88">
        <f ca="1">IF(ISERROR(
IF(AND($C$1&gt;=YEAR(TODAY()),MONTH(TODAY())&lt;D$2),"",COUNTIFS('Cadastro de Funcionários'!$W$6:$W$205,$C$1,'Cadastro de Funcionários'!$X$6:$X$205,D$2))),"",IF(AND($C$1&gt;=YEAR(TODAY()),MONTH(TODAY())&lt;D$2),"",COUNTIFS('Cadastro de Funcionários'!$W$6:$W$205,$C$1,'Cadastro de Funcionários'!$X$6:$X$205,D$2)))</f>
        <v>0</v>
      </c>
      <c r="E6" s="88">
        <f ca="1">IF(ISERROR(
IF(AND($C$1&gt;=YEAR(TODAY()),MONTH(TODAY())&lt;E$2),"",COUNTIFS('Cadastro de Funcionários'!$W$6:$W$205,$C$1,'Cadastro de Funcionários'!$X$6:$X$205,E$2))),"",IF(AND($C$1&gt;=YEAR(TODAY()),MONTH(TODAY())&lt;E$2),"",COUNTIFS('Cadastro de Funcionários'!$W$6:$W$205,$C$1,'Cadastro de Funcionários'!$X$6:$X$205,E$2)))</f>
        <v>0</v>
      </c>
      <c r="F6" s="88">
        <f ca="1">IF(ISERROR(
IF(AND($C$1&gt;=YEAR(TODAY()),MONTH(TODAY())&lt;F$2),"",COUNTIFS('Cadastro de Funcionários'!$W$6:$W$205,$C$1,'Cadastro de Funcionários'!$X$6:$X$205,F$2))),"",IF(AND($C$1&gt;=YEAR(TODAY()),MONTH(TODAY())&lt;F$2),"",COUNTIFS('Cadastro de Funcionários'!$W$6:$W$205,$C$1,'Cadastro de Funcionários'!$X$6:$X$205,F$2)))</f>
        <v>0</v>
      </c>
      <c r="G6" s="88">
        <f ca="1">IF(ISERROR(
IF(AND($C$1&gt;=YEAR(TODAY()),MONTH(TODAY())&lt;G$2),"",COUNTIFS('Cadastro de Funcionários'!$W$6:$W$205,$C$1,'Cadastro de Funcionários'!$X$6:$X$205,G$2))),"",IF(AND($C$1&gt;=YEAR(TODAY()),MONTH(TODAY())&lt;G$2),"",COUNTIFS('Cadastro de Funcionários'!$W$6:$W$205,$C$1,'Cadastro de Funcionários'!$X$6:$X$205,G$2)))</f>
        <v>0</v>
      </c>
      <c r="H6" s="88">
        <f ca="1">IF(ISERROR(
IF(AND($C$1&gt;=YEAR(TODAY()),MONTH(TODAY())&lt;H$2),"",COUNTIFS('Cadastro de Funcionários'!$W$6:$W$205,$C$1,'Cadastro de Funcionários'!$X$6:$X$205,H$2))),"",IF(AND($C$1&gt;=YEAR(TODAY()),MONTH(TODAY())&lt;H$2),"",COUNTIFS('Cadastro de Funcionários'!$W$6:$W$205,$C$1,'Cadastro de Funcionários'!$X$6:$X$205,H$2)))</f>
        <v>0</v>
      </c>
      <c r="I6" s="88">
        <f ca="1">IF(ISERROR(
IF(AND($C$1&gt;=YEAR(TODAY()),MONTH(TODAY())&lt;I$2),"",COUNTIFS('Cadastro de Funcionários'!$W$6:$W$205,$C$1,'Cadastro de Funcionários'!$X$6:$X$205,I$2))),"",IF(AND($C$1&gt;=YEAR(TODAY()),MONTH(TODAY())&lt;I$2),"",COUNTIFS('Cadastro de Funcionários'!$W$6:$W$205,$C$1,'Cadastro de Funcionários'!$X$6:$X$205,I$2)))</f>
        <v>0</v>
      </c>
      <c r="J6" s="88">
        <f ca="1">IF(ISERROR(
IF(AND($C$1&gt;=YEAR(TODAY()),MONTH(TODAY())&lt;J$2),"",COUNTIFS('Cadastro de Funcionários'!$W$6:$W$205,$C$1,'Cadastro de Funcionários'!$X$6:$X$205,J$2))),"",IF(AND($C$1&gt;=YEAR(TODAY()),MONTH(TODAY())&lt;J$2),"",COUNTIFS('Cadastro de Funcionários'!$W$6:$W$205,$C$1,'Cadastro de Funcionários'!$X$6:$X$205,J$2)))</f>
        <v>0</v>
      </c>
      <c r="K6" s="88">
        <f ca="1">IF(ISERROR(
IF(AND($C$1&gt;=YEAR(TODAY()),MONTH(TODAY())&lt;K$2),"",COUNTIFS('Cadastro de Funcionários'!$W$6:$W$205,$C$1,'Cadastro de Funcionários'!$X$6:$X$205,K$2))),"",IF(AND($C$1&gt;=YEAR(TODAY()),MONTH(TODAY())&lt;K$2),"",COUNTIFS('Cadastro de Funcionários'!$W$6:$W$205,$C$1,'Cadastro de Funcionários'!$X$6:$X$205,K$2)))</f>
        <v>0</v>
      </c>
      <c r="L6" s="88">
        <f ca="1">IF(ISERROR(
IF(AND($C$1&gt;=YEAR(TODAY()),MONTH(TODAY())&lt;L$2),"",COUNTIFS('Cadastro de Funcionários'!$W$6:$W$205,$C$1,'Cadastro de Funcionários'!$X$6:$X$205,L$2))),"",IF(AND($C$1&gt;=YEAR(TODAY()),MONTH(TODAY())&lt;L$2),"",COUNTIFS('Cadastro de Funcionários'!$W$6:$W$205,$C$1,'Cadastro de Funcionários'!$X$6:$X$205,L$2)))</f>
        <v>0</v>
      </c>
      <c r="M6" s="88">
        <f ca="1">IF(ISERROR(
IF(AND($C$1&gt;=YEAR(TODAY()),MONTH(TODAY())&lt;M$2),"",COUNTIFS('Cadastro de Funcionários'!$W$6:$W$205,$C$1,'Cadastro de Funcionários'!$X$6:$X$205,M$2))),"",IF(AND($C$1&gt;=YEAR(TODAY()),MONTH(TODAY())&lt;M$2),"",COUNTIFS('Cadastro de Funcionários'!$W$6:$W$205,$C$1,'Cadastro de Funcionários'!$X$6:$X$205,M$2)))</f>
        <v>0</v>
      </c>
      <c r="N6" s="88">
        <f ca="1">IF(ISERROR(
IF(AND($C$1&gt;=YEAR(TODAY()),MONTH(TODAY())&lt;N$2),"",COUNTIFS('Cadastro de Funcionários'!$W$6:$W$205,$C$1,'Cadastro de Funcionários'!$X$6:$X$205,N$2))),"",IF(AND($C$1&gt;=YEAR(TODAY()),MONTH(TODAY())&lt;N$2),"",COUNTIFS('Cadastro de Funcionários'!$W$6:$W$205,$C$1,'Cadastro de Funcionários'!$X$6:$X$205,N$2)))</f>
        <v>0</v>
      </c>
    </row>
    <row r="7" spans="1:15" ht="15.75">
      <c r="A7" s="86" t="s">
        <v>9</v>
      </c>
      <c r="B7" s="88">
        <f ca="1">IF(ISERROR(
IF(AND($B$1&gt;=YEAR(TODAY()),MONTH(TODAY())&lt;B$2),"",COUNTIFS('Cadastro de Funcionários'!$Y$6:$Y$205,$B$1,'Cadastro de Funcionários'!$Z$6:$Z$205,B$2))),"",IF(AND($B$1&gt;=YEAR(TODAY()),MONTH(TODAY())&lt;B$2),"",COUNTIFS('Cadastro de Funcionários'!$Y$6:$Y$205,$B$1,'Cadastro de Funcionários'!$Z$6:$Z$205,B$2)))</f>
      </c>
      <c r="C7" s="88">
        <f ca="1">IF(ISERROR(
IF(AND($C$1&gt;=YEAR(TODAY()),MONTH(TODAY())&lt;C$2),"",COUNTIFS('Cadastro de Funcionários'!$Y$6:$Y$205,$C$1,'Cadastro de Funcionários'!$Z$6:$Z$205,C$2))),"",IF(AND($C$1&gt;=YEAR(TODAY()),MONTH(TODAY())&lt;C$2),"",COUNTIFS('Cadastro de Funcionários'!$Y$6:$Y$205,$C$1,'Cadastro de Funcionários'!$Z$6:$Z$205,C$2)))</f>
      </c>
      <c r="D7" s="88">
        <f ca="1">IF(ISERROR(
IF(AND($C$1&gt;=YEAR(TODAY()),MONTH(TODAY())&lt;D$2),"",COUNTIFS('Cadastro de Funcionários'!$Y$6:$Y$205,$C$1,'Cadastro de Funcionários'!$Z$6:$Z$205,D$2))),"",IF(AND($C$1&gt;=YEAR(TODAY()),MONTH(TODAY())&lt;D$2),"",COUNTIFS('Cadastro de Funcionários'!$Y$6:$Y$205,$C$1,'Cadastro de Funcionários'!$Z$6:$Z$205,D$2)))</f>
      </c>
      <c r="E7" s="88">
        <f ca="1">IF(ISERROR(
IF(AND($C$1&gt;=YEAR(TODAY()),MONTH(TODAY())&lt;E$2),"",COUNTIFS('Cadastro de Funcionários'!$Y$6:$Y$205,$C$1,'Cadastro de Funcionários'!$Z$6:$Z$205,E$2))),"",IF(AND($C$1&gt;=YEAR(TODAY()),MONTH(TODAY())&lt;E$2),"",COUNTIFS('Cadastro de Funcionários'!$Y$6:$Y$205,$C$1,'Cadastro de Funcionários'!$Z$6:$Z$205,E$2)))</f>
      </c>
      <c r="F7" s="88">
        <f ca="1">IF(ISERROR(
IF(AND($C$1&gt;=YEAR(TODAY()),MONTH(TODAY())&lt;F$2),"",COUNTIFS('Cadastro de Funcionários'!$Y$6:$Y$205,$C$1,'Cadastro de Funcionários'!$Z$6:$Z$205,F$2))),"",IF(AND($C$1&gt;=YEAR(TODAY()),MONTH(TODAY())&lt;F$2),"",COUNTIFS('Cadastro de Funcionários'!$Y$6:$Y$205,$C$1,'Cadastro de Funcionários'!$Z$6:$Z$205,F$2)))</f>
      </c>
      <c r="G7" s="88">
        <f ca="1">IF(ISERROR(
IF(AND($C$1&gt;=YEAR(TODAY()),MONTH(TODAY())&lt;G$2),"",COUNTIFS('Cadastro de Funcionários'!$Y$6:$Y$205,$C$1,'Cadastro de Funcionários'!$Z$6:$Z$205,G$2))),"",IF(AND($C$1&gt;=YEAR(TODAY()),MONTH(TODAY())&lt;G$2),"",COUNTIFS('Cadastro de Funcionários'!$Y$6:$Y$205,$C$1,'Cadastro de Funcionários'!$Z$6:$Z$205,G$2)))</f>
      </c>
      <c r="H7" s="88">
        <f ca="1">IF(ISERROR(
IF(AND($C$1&gt;=YEAR(TODAY()),MONTH(TODAY())&lt;H$2),"",COUNTIFS('Cadastro de Funcionários'!$Y$6:$Y$205,$C$1,'Cadastro de Funcionários'!$Z$6:$Z$205,H$2))),"",IF(AND($C$1&gt;=YEAR(TODAY()),MONTH(TODAY())&lt;H$2),"",COUNTIFS('Cadastro de Funcionários'!$Y$6:$Y$205,$C$1,'Cadastro de Funcionários'!$Z$6:$Z$205,H$2)))</f>
      </c>
      <c r="I7" s="88">
        <f ca="1">IF(ISERROR(
IF(AND($C$1&gt;=YEAR(TODAY()),MONTH(TODAY())&lt;I$2),"",COUNTIFS('Cadastro de Funcionários'!$Y$6:$Y$205,$C$1,'Cadastro de Funcionários'!$Z$6:$Z$205,I$2))),"",IF(AND($C$1&gt;=YEAR(TODAY()),MONTH(TODAY())&lt;I$2),"",COUNTIFS('Cadastro de Funcionários'!$Y$6:$Y$205,$C$1,'Cadastro de Funcionários'!$Z$6:$Z$205,I$2)))</f>
      </c>
      <c r="J7" s="88">
        <f ca="1">IF(ISERROR(
IF(AND($C$1&gt;=YEAR(TODAY()),MONTH(TODAY())&lt;J$2),"",COUNTIFS('Cadastro de Funcionários'!$Y$6:$Y$205,$C$1,'Cadastro de Funcionários'!$Z$6:$Z$205,J$2))),"",IF(AND($C$1&gt;=YEAR(TODAY()),MONTH(TODAY())&lt;J$2),"",COUNTIFS('Cadastro de Funcionários'!$Y$6:$Y$205,$C$1,'Cadastro de Funcionários'!$Z$6:$Z$205,J$2)))</f>
      </c>
      <c r="K7" s="88">
        <f ca="1">IF(ISERROR(
IF(AND($C$1&gt;=YEAR(TODAY()),MONTH(TODAY())&lt;K$2),"",COUNTIFS('Cadastro de Funcionários'!$Y$6:$Y$205,$C$1,'Cadastro de Funcionários'!$Z$6:$Z$205,K$2))),"",IF(AND($C$1&gt;=YEAR(TODAY()),MONTH(TODAY())&lt;K$2),"",COUNTIFS('Cadastro de Funcionários'!$Y$6:$Y$205,$C$1,'Cadastro de Funcionários'!$Z$6:$Z$205,K$2)))</f>
      </c>
      <c r="L7" s="88">
        <f ca="1">IF(ISERROR(
IF(AND($C$1&gt;=YEAR(TODAY()),MONTH(TODAY())&lt;L$2),"",COUNTIFS('Cadastro de Funcionários'!$Y$6:$Y$205,$C$1,'Cadastro de Funcionários'!$Z$6:$Z$205,L$2))),"",IF(AND($C$1&gt;=YEAR(TODAY()),MONTH(TODAY())&lt;L$2),"",COUNTIFS('Cadastro de Funcionários'!$Y$6:$Y$205,$C$1,'Cadastro de Funcionários'!$Z$6:$Z$205,L$2)))</f>
      </c>
      <c r="M7" s="88">
        <f ca="1">IF(ISERROR(
IF(AND($C$1&gt;=YEAR(TODAY()),MONTH(TODAY())&lt;M$2),"",COUNTIFS('Cadastro de Funcionários'!$Y$6:$Y$205,$C$1,'Cadastro de Funcionários'!$Z$6:$Z$205,M$2))),"",IF(AND($C$1&gt;=YEAR(TODAY()),MONTH(TODAY())&lt;M$2),"",COUNTIFS('Cadastro de Funcionários'!$Y$6:$Y$205,$C$1,'Cadastro de Funcionários'!$Z$6:$Z$205,M$2)))</f>
      </c>
      <c r="N7" s="88">
        <f ca="1">IF(ISERROR(
IF(AND($C$1&gt;=YEAR(TODAY()),MONTH(TODAY())&lt;N$2),"",COUNTIFS('Cadastro de Funcionários'!$Y$6:$Y$205,$C$1,'Cadastro de Funcionários'!$Z$6:$Z$205,N$2))),"",IF(AND($C$1&gt;=YEAR(TODAY()),MONTH(TODAY())&lt;N$2),"",COUNTIFS('Cadastro de Funcionários'!$Y$6:$Y$205,$C$1,'Cadastro de Funcionários'!$Z$6:$Z$205,N$2)))</f>
      </c>
    </row>
    <row r="8" spans="1:15" ht="15.75">
      <c r="A8" s="86" t="s">
        <v>202</v>
      </c>
      <c r="B8" s="88">
        <f>IF(ISERROR(
SUM('Cadastro de Funcionários'!$Q$6:$Q$205)),"",SUM('Cadastro de Funcionários'!$Q$6:$Q$205))</f>
        <v>2</v>
      </c>
      <c r="C8" s="88">
        <f>IF(ISERROR(
SUM('Cadastro de Funcionários'!$Q$6:$Q$205)),"",SUM('Cadastro de Funcionários'!$Q$6:$Q$205))</f>
        <v>2</v>
      </c>
      <c r="D8" s="88">
        <f t="shared" ref="D8:N8" ca="1" si="2">IF(ISERROR(
IF(AND($C$1&gt;=YEAR(TODAY()),MONTH(TODAY())&lt;D$2),"",C9)),"",IF(AND($C$1&gt;=YEAR(TODAY()),MONTH(TODAY())&lt;D$2),"",C9))</f>
        <v>2</v>
      </c>
      <c r="E8" s="88">
        <f t="shared" ca="1" si="2"/>
        <v>2</v>
      </c>
      <c r="F8" s="88">
        <f t="shared" ca="1" si="2"/>
        <v>2</v>
      </c>
      <c r="G8" s="88">
        <f t="shared" ca="1" si="2"/>
        <v>2</v>
      </c>
      <c r="H8" s="88">
        <f t="shared" ca="1" si="2"/>
        <v>2</v>
      </c>
      <c r="I8" s="88">
        <f t="shared" ca="1" si="2"/>
        <v>2</v>
      </c>
      <c r="J8" s="88">
        <f t="shared" ca="1" si="2"/>
        <v>2</v>
      </c>
      <c r="K8" s="88">
        <f t="shared" ca="1" si="2"/>
        <v>2</v>
      </c>
      <c r="L8" s="88">
        <f t="shared" ca="1" si="2"/>
        <v>2</v>
      </c>
      <c r="M8" s="88">
        <f t="shared" ca="1" si="2"/>
        <v>2</v>
      </c>
      <c r="N8" s="88">
        <f t="shared" ca="1" si="2"/>
        <v>2</v>
      </c>
    </row>
    <row r="9" spans="1:15" ht="15.75">
      <c r="A9" s="86" t="s">
        <v>203</v>
      </c>
      <c r="B9" s="88">
        <f t="shared" ref="B9:N9" ca="1" si="3">IF(ISERROR(
B8+B6-B7),"",B8+B6-B7)</f>
        <v>2</v>
      </c>
      <c r="C9" s="88">
        <f t="shared" ca="1" si="3"/>
        <v>2</v>
      </c>
      <c r="D9" s="88">
        <f t="shared" ca="1" si="3"/>
        <v>2</v>
      </c>
      <c r="E9" s="88">
        <f t="shared" ca="1" si="3"/>
        <v>2</v>
      </c>
      <c r="F9" s="88">
        <f t="shared" ca="1" si="3"/>
        <v>2</v>
      </c>
      <c r="G9" s="88">
        <f t="shared" ca="1" si="3"/>
        <v>2</v>
      </c>
      <c r="H9" s="88">
        <f t="shared" ca="1" si="3"/>
        <v>2</v>
      </c>
      <c r="I9" s="88">
        <f t="shared" ca="1" si="3"/>
        <v>2</v>
      </c>
      <c r="J9" s="88">
        <f t="shared" ca="1" si="3"/>
        <v>2</v>
      </c>
      <c r="K9" s="88">
        <f t="shared" ca="1" si="3"/>
        <v>2</v>
      </c>
      <c r="L9" s="88">
        <f t="shared" ca="1" si="3"/>
        <v>2</v>
      </c>
      <c r="M9" s="88">
        <f t="shared" ca="1" si="3"/>
        <v>2</v>
      </c>
      <c r="N9" s="88">
        <f t="shared" ca="1" si="3"/>
        <v>2</v>
      </c>
      <c r="O9" s="88" t="str">
        <f>IFERROR(#VALUE!,"")</f>
        <v/>
      </c>
    </row>
    <row r="10" spans="1:15" ht="15.75">
      <c r="A10" s="86" t="s">
        <v>204</v>
      </c>
      <c r="B10" s="89" t="str">
        <f t="shared" ref="B10:N10" ca="1" si="4">IF(ISERROR(
IF((B6+B7)/2/B9=0,"",(B6+B7)/2/B9)),"",IF((B6+B7)/2/B9=0,"",(B6+B7)/2/B9))</f>
        <v/>
      </c>
      <c r="C10" s="89" t="str">
        <f t="shared" ca="1" si="4"/>
        <v/>
      </c>
      <c r="D10" s="89" t="str">
        <f t="shared" ca="1" si="4"/>
        <v/>
      </c>
      <c r="E10" s="89" t="str">
        <f t="shared" ca="1" si="4"/>
        <v/>
      </c>
      <c r="F10" s="89" t="str">
        <f t="shared" ca="1" si="4"/>
        <v/>
      </c>
      <c r="G10" s="89" t="str">
        <f t="shared" ca="1" si="4"/>
        <v/>
      </c>
      <c r="H10" s="89" t="str">
        <f t="shared" ca="1" si="4"/>
        <v/>
      </c>
      <c r="I10" s="89" t="str">
        <f t="shared" ca="1" si="4"/>
        <v/>
      </c>
      <c r="J10" s="89" t="str">
        <f t="shared" ca="1" si="4"/>
        <v/>
      </c>
      <c r="K10" s="89" t="str">
        <f t="shared" ca="1" si="4"/>
        <v/>
      </c>
      <c r="L10" s="89" t="str">
        <f t="shared" ca="1" si="4"/>
        <v/>
      </c>
      <c r="M10" s="89" t="str">
        <f t="shared" ca="1" si="4"/>
        <v/>
      </c>
      <c r="N10" s="89" t="str">
        <f t="shared" ca="1" si="4"/>
        <v/>
      </c>
    </row>
    <row r="11" spans="1:15" ht="15.75">
      <c r="A11" s="86" t="s">
        <v>223</v>
      </c>
      <c r="B11" s="89"/>
      <c r="C11" s="89" t="str">
        <f t="shared" ref="C11:N11" ca="1" si="5">IF(ISERROR(C10/B10-1),C10,C10/B10-1)</f>
        <v/>
      </c>
      <c r="D11" s="89" t="str">
        <f t="shared" ca="1" si="5"/>
        <v/>
      </c>
      <c r="E11" s="89" t="str">
        <f t="shared" ca="1" si="5"/>
        <v/>
      </c>
      <c r="F11" s="89" t="str">
        <f t="shared" ca="1" si="5"/>
        <v/>
      </c>
      <c r="G11" s="89" t="str">
        <f t="shared" ca="1" si="5"/>
        <v/>
      </c>
      <c r="H11" s="89" t="str">
        <f t="shared" ca="1" si="5"/>
        <v/>
      </c>
      <c r="I11" s="89" t="str">
        <f t="shared" ca="1" si="5"/>
        <v/>
      </c>
      <c r="J11" s="89" t="str">
        <f t="shared" ca="1" si="5"/>
        <v/>
      </c>
      <c r="K11" s="89" t="str">
        <f t="shared" ca="1" si="5"/>
        <v/>
      </c>
      <c r="L11" s="89" t="str">
        <f t="shared" ca="1" si="5"/>
        <v/>
      </c>
      <c r="M11" s="89" t="str">
        <f t="shared" ca="1" si="5"/>
        <v/>
      </c>
      <c r="N11" s="89" t="str">
        <f t="shared" ca="1" si="5"/>
        <v/>
      </c>
    </row>
    <row r="13" spans="1:15" ht="15.75">
      <c r="A13" s="86" t="s">
        <v>200</v>
      </c>
      <c r="B13" s="87" t="str">
        <f>"Dez "&amp;$B$1</f>
        <v>Dez 2023</v>
      </c>
      <c r="C13" s="87" t="s">
        <v>137</v>
      </c>
      <c r="D13" s="87" t="s">
        <v>138</v>
      </c>
      <c r="E13" s="87" t="s">
        <v>139</v>
      </c>
      <c r="F13" s="87" t="s">
        <v>140</v>
      </c>
      <c r="G13" s="87" t="s">
        <v>141</v>
      </c>
      <c r="H13" s="87" t="s">
        <v>142</v>
      </c>
      <c r="I13" s="87" t="s">
        <v>143</v>
      </c>
      <c r="J13" s="87" t="s">
        <v>144</v>
      </c>
      <c r="K13" s="87" t="s">
        <v>145</v>
      </c>
      <c r="L13" s="87" t="s">
        <v>146</v>
      </c>
      <c r="M13" s="87" t="s">
        <v>147</v>
      </c>
      <c r="N13" s="87" t="s">
        <v>148</v>
      </c>
      <c r="O13" s="90" t="s">
        <v>121</v>
      </c>
    </row>
    <row r="14" spans="1:15" ht="15.75">
      <c r="A14" s="86" t="s">
        <v>209</v>
      </c>
      <c r="B14" s="91">
        <f ca="1">IF(ISERROR(
IF(AND($B$1&gt;=YEAR(TODAY()),MONTH(TODAY())&lt;B$2),"",ROUND(SUMIFS(Treinamentos!$AA$6:$AA$100,Treinamentos!$X$6:$X$100,$B$1,Treinamentos!$W$6:$W$100,B$4,Treinamentos!$V$6:$V$100,B$3),2))),"",IF(AND($B$1&gt;=YEAR(TODAY()),MONTH(TODAY())&lt;B$2),"",ROUND(SUMIFS(Treinamentos!$AA$6:$AA$100,Treinamentos!$X$6:$X$100,$B$1,Treinamentos!$W$6:$W$100,B$4,Treinamentos!$V$6:$V$100,B$3),2)))</f>
        <v>0</v>
      </c>
      <c r="C14" s="91">
        <f ca="1">IF(ISERROR(
IF(AND($C$1&gt;=YEAR(TODAY()),MONTH(TODAY())&lt;C$2),"",ROUND(SUMIFS(Treinamentos!$AA$6:$AA$100,Treinamentos!$X$6:$X$100,$C$1,Treinamentos!$W$6:$W$100,C$4,Treinamentos!$V$6:$V$100,C$3),2))),"",IF(AND($C$1&gt;=YEAR(TODAY()),MONTH(TODAY())&lt;C$2),"",ROUND(SUMIFS(Treinamentos!$AA$6:$AA$100,Treinamentos!$X$6:$X$100,$C$1,Treinamentos!$W$6:$W$100,C$4,Treinamentos!$V$6:$V$100,C$3),2)))</f>
        <v>0</v>
      </c>
      <c r="D14" s="91">
        <f ca="1">IF(ISERROR(
IF(AND($C$1&gt;=YEAR(TODAY()),MONTH(TODAY())&lt;D$2),"",ROUND(SUMIFS(Treinamentos!$AA$6:$AA$100,Treinamentos!$X$6:$X$100,$C$1,Treinamentos!$W$6:$W$100,D$4,Treinamentos!$V$6:$V$100,D$3),2))),"",IF(AND($C$1&gt;=YEAR(TODAY()),MONTH(TODAY())&lt;D$2),"",ROUND(SUMIFS(Treinamentos!$AA$6:$AA$100,Treinamentos!$X$6:$X$100,$C$1,Treinamentos!$W$6:$W$100,D$4,Treinamentos!$V$6:$V$100,D$3),2)))</f>
        <v>0</v>
      </c>
      <c r="E14" s="91">
        <f ca="1">IF(ISERROR(
IF(AND($C$1&gt;=YEAR(TODAY()),MONTH(TODAY())&lt;E$2),"",ROUND(SUMIFS(Treinamentos!$AA$6:$AA$100,Treinamentos!$X$6:$X$100,$C$1,Treinamentos!$W$6:$W$100,E$4,Treinamentos!$V$6:$V$100,E$3),2))),"",IF(AND($C$1&gt;=YEAR(TODAY()),MONTH(TODAY())&lt;E$2),"",ROUND(SUMIFS(Treinamentos!$AA$6:$AA$100,Treinamentos!$X$6:$X$100,$C$1,Treinamentos!$W$6:$W$100,E$4,Treinamentos!$V$6:$V$100,E$3),2)))</f>
        <v>0</v>
      </c>
      <c r="F14" s="91">
        <f ca="1">IF(ISERROR(
IF(AND($C$1&gt;=YEAR(TODAY()),MONTH(TODAY())&lt;F$2),"",ROUND(SUMIFS(Treinamentos!$AA$6:$AA$100,Treinamentos!$X$6:$X$100,$C$1,Treinamentos!$W$6:$W$100,F$4,Treinamentos!$V$6:$V$100,F$3),2))),"",IF(AND($C$1&gt;=YEAR(TODAY()),MONTH(TODAY())&lt;F$2),"",ROUND(SUMIFS(Treinamentos!$AA$6:$AA$100,Treinamentos!$X$6:$X$100,$C$1,Treinamentos!$W$6:$W$100,F$4,Treinamentos!$V$6:$V$100,F$3),2)))</f>
        <v>0</v>
      </c>
      <c r="G14" s="91">
        <f ca="1">IF(ISERROR(
IF(AND($C$1&gt;=YEAR(TODAY()),MONTH(TODAY())&lt;G$2),"",ROUND(SUMIFS(Treinamentos!$AA$6:$AA$100,Treinamentos!$X$6:$X$100,$C$1,Treinamentos!$W$6:$W$100,G$4,Treinamentos!$V$6:$V$100,G$3),2))),"",IF(AND($C$1&gt;=YEAR(TODAY()),MONTH(TODAY())&lt;G$2),"",ROUND(SUMIFS(Treinamentos!$AA$6:$AA$100,Treinamentos!$X$6:$X$100,$C$1,Treinamentos!$W$6:$W$100,G$4,Treinamentos!$V$6:$V$100,G$3),2)))</f>
        <v>0</v>
      </c>
      <c r="H14" s="91">
        <f ca="1">IF(ISERROR(
IF(AND($C$1&gt;=YEAR(TODAY()),MONTH(TODAY())&lt;H$2),"",ROUND(SUMIFS(Treinamentos!$AA$6:$AA$100,Treinamentos!$X$6:$X$100,$C$1,Treinamentos!$W$6:$W$100,H$4,Treinamentos!$V$6:$V$100,H$3),2))),"",IF(AND($C$1&gt;=YEAR(TODAY()),MONTH(TODAY())&lt;H$2),"",ROUND(SUMIFS(Treinamentos!$AA$6:$AA$100,Treinamentos!$X$6:$X$100,$C$1,Treinamentos!$W$6:$W$100,H$4,Treinamentos!$V$6:$V$100,H$3),2)))</f>
        <v>0</v>
      </c>
      <c r="I14" s="91">
        <f ca="1">IF(ISERROR(
IF(AND($C$1&gt;=YEAR(TODAY()),MONTH(TODAY())&lt;I$2),"",ROUND(SUMIFS(Treinamentos!$AA$6:$AA$100,Treinamentos!$X$6:$X$100,$C$1,Treinamentos!$W$6:$W$100,I$4,Treinamentos!$V$6:$V$100,I$3),2))),"",IF(AND($C$1&gt;=YEAR(TODAY()),MONTH(TODAY())&lt;I$2),"",ROUND(SUMIFS(Treinamentos!$AA$6:$AA$100,Treinamentos!$X$6:$X$100,$C$1,Treinamentos!$W$6:$W$100,I$4,Treinamentos!$V$6:$V$100,I$3),2)))</f>
        <v>0</v>
      </c>
      <c r="J14" s="91">
        <f ca="1">IF(ISERROR(
IF(AND($C$1&gt;=YEAR(TODAY()),MONTH(TODAY())&lt;J$2),"",ROUND(SUMIFS(Treinamentos!$AA$6:$AA$100,Treinamentos!$X$6:$X$100,$C$1,Treinamentos!$W$6:$W$100,J$4,Treinamentos!$V$6:$V$100,J$3),2))),"",IF(AND($C$1&gt;=YEAR(TODAY()),MONTH(TODAY())&lt;J$2),"",ROUND(SUMIFS(Treinamentos!$AA$6:$AA$100,Treinamentos!$X$6:$X$100,$C$1,Treinamentos!$W$6:$W$100,J$4,Treinamentos!$V$6:$V$100,J$3),2)))</f>
        <v>0</v>
      </c>
      <c r="K14" s="91">
        <f ca="1">IF(ISERROR(
IF(AND($C$1&gt;=YEAR(TODAY()),MONTH(TODAY())&lt;K$2),"",ROUND(SUMIFS(Treinamentos!$AA$6:$AA$100,Treinamentos!$X$6:$X$100,$C$1,Treinamentos!$W$6:$W$100,K$4,Treinamentos!$V$6:$V$100,K$3),2))),"",IF(AND($C$1&gt;=YEAR(TODAY()),MONTH(TODAY())&lt;K$2),"",ROUND(SUMIFS(Treinamentos!$AA$6:$AA$100,Treinamentos!$X$6:$X$100,$C$1,Treinamentos!$W$6:$W$100,K$4,Treinamentos!$V$6:$V$100,K$3),2)))</f>
        <v>0</v>
      </c>
      <c r="L14" s="91">
        <f ca="1">IF(ISERROR(
IF(AND($C$1&gt;=YEAR(TODAY()),MONTH(TODAY())&lt;L$2),"",ROUND(SUMIFS(Treinamentos!$AA$6:$AA$100,Treinamentos!$X$6:$X$100,$C$1,Treinamentos!$W$6:$W$100,L$4,Treinamentos!$V$6:$V$100,L$3),2))),"",IF(AND($C$1&gt;=YEAR(TODAY()),MONTH(TODAY())&lt;L$2),"",ROUND(SUMIFS(Treinamentos!$AA$6:$AA$100,Treinamentos!$X$6:$X$100,$C$1,Treinamentos!$W$6:$W$100,L$4,Treinamentos!$V$6:$V$100,L$3),2)))</f>
        <v>0</v>
      </c>
      <c r="M14" s="91">
        <f ca="1">IF(ISERROR(
IF(AND($C$1&gt;=YEAR(TODAY()),MONTH(TODAY())&lt;M$2),"",ROUND(SUMIFS(Treinamentos!$AA$6:$AA$100,Treinamentos!$X$6:$X$100,$C$1,Treinamentos!$W$6:$W$100,M$4,Treinamentos!$V$6:$V$100,M$3),2))),"",IF(AND($C$1&gt;=YEAR(TODAY()),MONTH(TODAY())&lt;M$2),"",ROUND(SUMIFS(Treinamentos!$AA$6:$AA$100,Treinamentos!$X$6:$X$100,$C$1,Treinamentos!$W$6:$W$100,M$4,Treinamentos!$V$6:$V$100,M$3),2)))</f>
        <v>0</v>
      </c>
      <c r="N14" s="91">
        <f ca="1">IF(ISERROR(
IF(AND($C$1&gt;=YEAR(TODAY()),MONTH(TODAY())&lt;N$2),"",ROUND(SUMIFS(Treinamentos!$AA$6:$AA$100,Treinamentos!$X$6:$X$100,$C$1,Treinamentos!$W$6:$W$100,N$4,Treinamentos!$V$6:$V$100,N$3),2))),"",IF(AND($C$1&gt;=YEAR(TODAY()),MONTH(TODAY())&lt;N$2),"",ROUND(SUMIFS(Treinamentos!$AA$6:$AA$100,Treinamentos!$X$6:$X$100,$C$1,Treinamentos!$W$6:$W$100,N$4,Treinamentos!$V$6:$V$100,N$3),2)))</f>
        <v>0</v>
      </c>
    </row>
    <row r="15" spans="1:15" ht="15.75">
      <c r="A15" s="86" t="s">
        <v>224</v>
      </c>
      <c r="B15" s="91"/>
      <c r="C15" s="91">
        <f t="shared" ref="C15:N15" ca="1" si="6">IF(ISERROR(C14-B14),"",C14-B14)</f>
        <v>0</v>
      </c>
      <c r="D15" s="91">
        <f t="shared" ca="1" si="6"/>
        <v>0</v>
      </c>
      <c r="E15" s="91">
        <f t="shared" ca="1" si="6"/>
        <v>0</v>
      </c>
      <c r="F15" s="91">
        <f t="shared" ca="1" si="6"/>
        <v>0</v>
      </c>
      <c r="G15" s="91">
        <f t="shared" ca="1" si="6"/>
        <v>0</v>
      </c>
      <c r="H15" s="91">
        <f t="shared" ca="1" si="6"/>
        <v>0</v>
      </c>
      <c r="I15" s="91">
        <f t="shared" ca="1" si="6"/>
        <v>0</v>
      </c>
      <c r="J15" s="91">
        <f t="shared" ca="1" si="6"/>
        <v>0</v>
      </c>
      <c r="K15" s="91">
        <f t="shared" ca="1" si="6"/>
        <v>0</v>
      </c>
      <c r="L15" s="91">
        <f t="shared" ca="1" si="6"/>
        <v>0</v>
      </c>
      <c r="M15" s="91">
        <f t="shared" ca="1" si="6"/>
        <v>0</v>
      </c>
      <c r="N15" s="91">
        <f t="shared" ca="1" si="6"/>
        <v>0</v>
      </c>
    </row>
    <row r="17" spans="1:15" ht="15.75">
      <c r="A17" s="86" t="s">
        <v>200</v>
      </c>
      <c r="B17" s="87" t="str">
        <f>"Dez "&amp;$B$1</f>
        <v>Dez 2023</v>
      </c>
      <c r="C17" s="87" t="s">
        <v>137</v>
      </c>
      <c r="D17" s="87" t="s">
        <v>138</v>
      </c>
      <c r="E17" s="87" t="s">
        <v>139</v>
      </c>
      <c r="F17" s="87" t="s">
        <v>140</v>
      </c>
      <c r="G17" s="87" t="s">
        <v>141</v>
      </c>
      <c r="H17" s="87" t="s">
        <v>142</v>
      </c>
      <c r="I17" s="87" t="s">
        <v>143</v>
      </c>
      <c r="J17" s="87" t="s">
        <v>144</v>
      </c>
      <c r="K17" s="87" t="s">
        <v>145</v>
      </c>
      <c r="L17" s="87" t="s">
        <v>146</v>
      </c>
      <c r="M17" s="87" t="s">
        <v>147</v>
      </c>
      <c r="N17" s="87" t="s">
        <v>148</v>
      </c>
      <c r="O17" s="90" t="s">
        <v>121</v>
      </c>
    </row>
    <row r="18" spans="1:15" ht="15.75">
      <c r="A18" s="86" t="s">
        <v>212</v>
      </c>
      <c r="B18" s="91">
        <f ca="1">IF(ISERROR(
IF(AND($B$1&gt;=YEAR(TODAY()),MONTH(TODAY())&lt;B$2),"",SUMIFS('Receitas Custos'!$C$4:$C$32,'Receitas Custos'!$E$4:$E$32,$B$1,'Receitas Custos'!$O$4:$O$32,B$2))),"",IF(AND($B$1&gt;=YEAR(TODAY()),MONTH(TODAY())&lt;B$2),"",SUMIFS('Receitas Custos'!$C$4:$C$32,'Receitas Custos'!$E$4:$E$32,$B$1,'Receitas Custos'!$O$4:$O$32,B$2)))</f>
        <v>0</v>
      </c>
      <c r="C18" s="91">
        <f ca="1">IF(ISERROR(
IF(AND($C$1&gt;=YEAR(TODAY()),MONTH(TODAY())&lt;C$2),"",SUMIFS('Receitas Custos'!$C$4:$C$32,'Receitas Custos'!$E$4:$E$32,$C$1,'Receitas Custos'!$O$4:$O$32,C$2))),"",IF(AND($C$1&gt;=YEAR(TODAY()),MONTH(TODAY())&lt;C$2),"",SUMIFS('Receitas Custos'!$C$4:$C$32,'Receitas Custos'!$E$4:$E$32,$C$1,'Receitas Custos'!$O$4:$O$32,C$2)))</f>
        <v>0</v>
      </c>
      <c r="D18" s="91">
        <f ca="1">IF(ISERROR(
IF(AND($C$1&gt;=YEAR(TODAY()),MONTH(TODAY())&lt;D$2),"",SUMIFS('Receitas Custos'!$C$4:$C$32,'Receitas Custos'!$E$4:$E$32,$C$1,'Receitas Custos'!$O$4:$O$32,D$2))),"",IF(AND($C$1&gt;=YEAR(TODAY()),MONTH(TODAY())&lt;D$2),"",SUMIFS('Receitas Custos'!$C$4:$C$32,'Receitas Custos'!$E$4:$E$32,$C$1,'Receitas Custos'!$O$4:$O$32,D$2)))</f>
        <v>0</v>
      </c>
      <c r="E18" s="91">
        <f ca="1">IF(ISERROR(
IF(AND($C$1&gt;=YEAR(TODAY()),MONTH(TODAY())&lt;E$2),"",SUMIFS('Receitas Custos'!$C$4:$C$32,'Receitas Custos'!$E$4:$E$32,$C$1,'Receitas Custos'!$O$4:$O$32,E$2))),"",IF(AND($C$1&gt;=YEAR(TODAY()),MONTH(TODAY())&lt;E$2),"",SUMIFS('Receitas Custos'!$C$4:$C$32,'Receitas Custos'!$E$4:$E$32,$C$1,'Receitas Custos'!$O$4:$O$32,E$2)))</f>
        <v>0</v>
      </c>
      <c r="F18" s="91">
        <f ca="1">IF(ISERROR(
IF(AND($C$1&gt;=YEAR(TODAY()),MONTH(TODAY())&lt;F$2),"",SUMIFS('Receitas Custos'!$C$4:$C$32,'Receitas Custos'!$E$4:$E$32,$C$1,'Receitas Custos'!$O$4:$O$32,F$2))),"",IF(AND($C$1&gt;=YEAR(TODAY()),MONTH(TODAY())&lt;F$2),"",SUMIFS('Receitas Custos'!$C$4:$C$32,'Receitas Custos'!$E$4:$E$32,$C$1,'Receitas Custos'!$O$4:$O$32,F$2)))</f>
        <v>0</v>
      </c>
      <c r="G18" s="91">
        <f ca="1">IF(ISERROR(
IF(AND($C$1&gt;=YEAR(TODAY()),MONTH(TODAY())&lt;G$2),"",SUMIFS('Receitas Custos'!$C$4:$C$32,'Receitas Custos'!$E$4:$E$32,$C$1,'Receitas Custos'!$O$4:$O$32,G$2))),"",IF(AND($C$1&gt;=YEAR(TODAY()),MONTH(TODAY())&lt;G$2),"",SUMIFS('Receitas Custos'!$C$4:$C$32,'Receitas Custos'!$E$4:$E$32,$C$1,'Receitas Custos'!$O$4:$O$32,G$2)))</f>
        <v>0</v>
      </c>
      <c r="H18" s="91">
        <f ca="1">IF(ISERROR(
IF(AND($C$1&gt;=YEAR(TODAY()),MONTH(TODAY())&lt;H$2),"",SUMIFS('Receitas Custos'!$C$4:$C$32,'Receitas Custos'!$E$4:$E$32,$C$1,'Receitas Custos'!$O$4:$O$32,H$2))),"",IF(AND($C$1&gt;=YEAR(TODAY()),MONTH(TODAY())&lt;H$2),"",SUMIFS('Receitas Custos'!$C$4:$C$32,'Receitas Custos'!$E$4:$E$32,$C$1,'Receitas Custos'!$O$4:$O$32,H$2)))</f>
        <v>0</v>
      </c>
      <c r="I18" s="91">
        <f ca="1">IF(ISERROR(
IF(AND($C$1&gt;=YEAR(TODAY()),MONTH(TODAY())&lt;I$2),"",SUMIFS('Receitas Custos'!$C$4:$C$32,'Receitas Custos'!$E$4:$E$32,$C$1,'Receitas Custos'!$O$4:$O$32,I$2))),"",IF(AND($C$1&gt;=YEAR(TODAY()),MONTH(TODAY())&lt;I$2),"",SUMIFS('Receitas Custos'!$C$4:$C$32,'Receitas Custos'!$E$4:$E$32,$C$1,'Receitas Custos'!$O$4:$O$32,I$2)))</f>
        <v>0</v>
      </c>
      <c r="J18" s="91">
        <f ca="1">IF(ISERROR(
IF(AND($C$1&gt;=YEAR(TODAY()),MONTH(TODAY())&lt;J$2),"",SUMIFS('Receitas Custos'!$C$4:$C$32,'Receitas Custos'!$E$4:$E$32,$C$1,'Receitas Custos'!$O$4:$O$32,J$2))),"",IF(AND($C$1&gt;=YEAR(TODAY()),MONTH(TODAY())&lt;J$2),"",SUMIFS('Receitas Custos'!$C$4:$C$32,'Receitas Custos'!$E$4:$E$32,$C$1,'Receitas Custos'!$O$4:$O$32,J$2)))</f>
        <v>0</v>
      </c>
      <c r="K18" s="91">
        <f ca="1">IF(ISERROR(
IF(AND($C$1&gt;=YEAR(TODAY()),MONTH(TODAY())&lt;K$2),"",SUMIFS('Receitas Custos'!$C$4:$C$32,'Receitas Custos'!$E$4:$E$32,$C$1,'Receitas Custos'!$O$4:$O$32,K$2))),"",IF(AND($C$1&gt;=YEAR(TODAY()),MONTH(TODAY())&lt;K$2),"",SUMIFS('Receitas Custos'!$C$4:$C$32,'Receitas Custos'!$E$4:$E$32,$C$1,'Receitas Custos'!$O$4:$O$32,K$2)))</f>
        <v>0</v>
      </c>
      <c r="L18" s="91">
        <f ca="1">IF(ISERROR(
IF(AND($C$1&gt;=YEAR(TODAY()),MONTH(TODAY())&lt;L$2),"",SUMIFS('Receitas Custos'!$C$4:$C$32,'Receitas Custos'!$E$4:$E$32,$C$1,'Receitas Custos'!$O$4:$O$32,L$2))),"",IF(AND($C$1&gt;=YEAR(TODAY()),MONTH(TODAY())&lt;L$2),"",SUMIFS('Receitas Custos'!$C$4:$C$32,'Receitas Custos'!$E$4:$E$32,$C$1,'Receitas Custos'!$O$4:$O$32,L$2)))</f>
        <v>0</v>
      </c>
      <c r="M18" s="91">
        <f ca="1">IF(ISERROR(
IF(AND($C$1&gt;=YEAR(TODAY()),MONTH(TODAY())&lt;M$2),"",SUMIFS('Receitas Custos'!$C$4:$C$32,'Receitas Custos'!$E$4:$E$32,$C$1,'Receitas Custos'!$O$4:$O$32,M$2))),"",IF(AND($C$1&gt;=YEAR(TODAY()),MONTH(TODAY())&lt;M$2),"",SUMIFS('Receitas Custos'!$C$4:$C$32,'Receitas Custos'!$E$4:$E$32,$C$1,'Receitas Custos'!$O$4:$O$32,M$2)))</f>
        <v>0</v>
      </c>
      <c r="N18" s="91">
        <f ca="1">IF(ISERROR(
IF(AND($C$1&gt;=YEAR(TODAY()),MONTH(TODAY())&lt;N$2),"",SUMIFS('Receitas Custos'!$C$4:$C$32,'Receitas Custos'!$E$4:$E$32,$C$1,'Receitas Custos'!$O$4:$O$32,N$2))),"",IF(AND($C$1&gt;=YEAR(TODAY()),MONTH(TODAY())&lt;N$2),"",SUMIFS('Receitas Custos'!$C$4:$C$32,'Receitas Custos'!$E$4:$E$32,$C$1,'Receitas Custos'!$O$4:$O$32,N$2)))</f>
        <v>0</v>
      </c>
    </row>
    <row r="19" spans="1:15" ht="15.75">
      <c r="A19" s="86" t="s">
        <v>213</v>
      </c>
      <c r="B19" s="91">
        <f ca="1">B18/B26</f>
        <v>0</v>
      </c>
      <c r="C19" s="91">
        <f ca="1">C18/C26</f>
        <v>0</v>
      </c>
      <c r="D19" s="91">
        <f ca="1">D18/D26</f>
        <v>0</v>
      </c>
      <c r="E19" s="91">
        <f ca="1">E18/E26</f>
        <v>0</v>
      </c>
      <c r="F19" s="91">
        <f t="shared" ref="F19:N19" ca="1" si="7">IF(ISERROR(F18/F26),"",F18/F26)</f>
        <v>0</v>
      </c>
      <c r="G19" s="91">
        <f t="shared" ca="1" si="7"/>
        <v>0</v>
      </c>
      <c r="H19" s="91">
        <f t="shared" ca="1" si="7"/>
        <v>0</v>
      </c>
      <c r="I19" s="91">
        <f t="shared" ca="1" si="7"/>
        <v>0</v>
      </c>
      <c r="J19" s="91">
        <f t="shared" ca="1" si="7"/>
        <v>0</v>
      </c>
      <c r="K19" s="91">
        <f t="shared" ca="1" si="7"/>
        <v>0</v>
      </c>
      <c r="L19" s="91">
        <f t="shared" ca="1" si="7"/>
        <v>0</v>
      </c>
      <c r="M19" s="91">
        <f t="shared" ca="1" si="7"/>
        <v>0</v>
      </c>
      <c r="N19" s="91">
        <f t="shared" ca="1" si="7"/>
        <v>0</v>
      </c>
    </row>
    <row r="20" spans="1:15" ht="15.75">
      <c r="A20" s="86" t="s">
        <v>223</v>
      </c>
      <c r="B20" s="89"/>
      <c r="C20" s="89">
        <f t="shared" ref="C20:N20" ca="1" si="8">IF(ISERROR(IF(C19="","",C19/B19-1)),1,IF(C19="","",C19/B19-1))</f>
        <v>1</v>
      </c>
      <c r="D20" s="89">
        <f t="shared" ca="1" si="8"/>
        <v>1</v>
      </c>
      <c r="E20" s="89">
        <f t="shared" ca="1" si="8"/>
        <v>1</v>
      </c>
      <c r="F20" s="89">
        <f t="shared" ca="1" si="8"/>
        <v>1</v>
      </c>
      <c r="G20" s="89">
        <f t="shared" ca="1" si="8"/>
        <v>1</v>
      </c>
      <c r="H20" s="89">
        <f t="shared" ca="1" si="8"/>
        <v>1</v>
      </c>
      <c r="I20" s="89">
        <f t="shared" ca="1" si="8"/>
        <v>1</v>
      </c>
      <c r="J20" s="89">
        <f t="shared" ca="1" si="8"/>
        <v>1</v>
      </c>
      <c r="K20" s="89">
        <f t="shared" ca="1" si="8"/>
        <v>1</v>
      </c>
      <c r="L20" s="89">
        <f t="shared" ca="1" si="8"/>
        <v>1</v>
      </c>
      <c r="M20" s="89">
        <f t="shared" ca="1" si="8"/>
        <v>1</v>
      </c>
      <c r="N20" s="89">
        <f t="shared" ca="1" si="8"/>
        <v>1</v>
      </c>
    </row>
    <row r="21" spans="1:15" ht="15.75" customHeight="1"/>
    <row r="22" spans="1:15" ht="15.75" customHeight="1">
      <c r="A22" s="86" t="s">
        <v>200</v>
      </c>
      <c r="B22" s="87" t="str">
        <f>"Dez "&amp;$B$1</f>
        <v>Dez 2023</v>
      </c>
      <c r="C22" s="87" t="s">
        <v>137</v>
      </c>
      <c r="D22" s="87" t="s">
        <v>138</v>
      </c>
      <c r="E22" s="87" t="s">
        <v>139</v>
      </c>
      <c r="F22" s="87" t="s">
        <v>140</v>
      </c>
      <c r="G22" s="87" t="s">
        <v>141</v>
      </c>
      <c r="H22" s="87" t="s">
        <v>142</v>
      </c>
      <c r="I22" s="87" t="s">
        <v>143</v>
      </c>
      <c r="J22" s="87" t="s">
        <v>144</v>
      </c>
      <c r="K22" s="87" t="s">
        <v>145</v>
      </c>
      <c r="L22" s="87" t="s">
        <v>146</v>
      </c>
      <c r="M22" s="87" t="s">
        <v>147</v>
      </c>
      <c r="N22" s="87" t="s">
        <v>148</v>
      </c>
      <c r="O22" s="90" t="s">
        <v>121</v>
      </c>
    </row>
    <row r="23" spans="1:15" ht="15.75" customHeight="1">
      <c r="A23" s="86" t="s">
        <v>201</v>
      </c>
      <c r="B23" s="88">
        <f ca="1">IF(ISERROR(
IF(AND($B$1&gt;=YEAR(TODAY()),MONTH(TODAY())&lt;B$2),"",COUNTIFS('Cadastro de Funcionários'!$W$6:$W$205,$B$1,'Cadastro de Funcionários'!$X$6:$X$205,B$2))),"",IF(AND($B$1&gt;=YEAR(TODAY()),MONTH(TODAY())&lt;B$2),"",COUNTIFS('Cadastro de Funcionários'!$W$6:$W$205,$B$1,'Cadastro de Funcionários'!$X$6:$X$205,B$2)))</f>
        <v>0</v>
      </c>
      <c r="C23" s="88">
        <f ca="1">IF(ISERROR(
IF(AND($C$1&gt;=YEAR(TODAY()),MONTH(TODAY())&lt;C$2),"",COUNTIFS('Cadastro de Funcionários'!$W$6:$W$205,$C$1,'Cadastro de Funcionários'!$X$6:$X$205,C$2))),"",IF(AND($C$1&gt;=YEAR(TODAY()),MONTH(TODAY())&lt;C$2),"",COUNTIFS('Cadastro de Funcionários'!$W$6:$W$205,$C$1,'Cadastro de Funcionários'!$X$6:$X$205,C$2)))</f>
        <v>0</v>
      </c>
      <c r="D23" s="88">
        <f ca="1">IF(ISERROR(
IF(AND($C$1&gt;=YEAR(TODAY()),MONTH(TODAY())&lt;D$2),"",COUNTIFS('Cadastro de Funcionários'!$W$6:$W$205,$C$1,'Cadastro de Funcionários'!$X$6:$X$205,D$2))),"",IF(AND($C$1&gt;=YEAR(TODAY()),MONTH(TODAY())&lt;D$2),"",COUNTIFS('Cadastro de Funcionários'!$W$6:$W$205,$C$1,'Cadastro de Funcionários'!$X$6:$X$205,D$2)))</f>
        <v>0</v>
      </c>
      <c r="E23" s="88">
        <f ca="1">IF(ISERROR(
IF(AND($C$1&gt;=YEAR(TODAY()),MONTH(TODAY())&lt;E$2),"",COUNTIFS('Cadastro de Funcionários'!$W$6:$W$205,$C$1,'Cadastro de Funcionários'!$X$6:$X$205,E$2))),"",IF(AND($C$1&gt;=YEAR(TODAY()),MONTH(TODAY())&lt;E$2),"",COUNTIFS('Cadastro de Funcionários'!$W$6:$W$205,$C$1,'Cadastro de Funcionários'!$X$6:$X$205,E$2)))</f>
        <v>0</v>
      </c>
      <c r="F23" s="88">
        <f ca="1">IF(ISERROR(
IF(AND($C$1&gt;=YEAR(TODAY()),MONTH(TODAY())&lt;F$2),"",COUNTIFS('Cadastro de Funcionários'!$W$6:$W$205,$C$1,'Cadastro de Funcionários'!$X$6:$X$205,F$2))),"",IF(AND($C$1&gt;=YEAR(TODAY()),MONTH(TODAY())&lt;F$2),"",COUNTIFS('Cadastro de Funcionários'!$W$6:$W$205,$C$1,'Cadastro de Funcionários'!$X$6:$X$205,F$2)))</f>
        <v>0</v>
      </c>
      <c r="G23" s="88">
        <f ca="1">IF(ISERROR(
IF(AND($C$1&gt;=YEAR(TODAY()),MONTH(TODAY())&lt;G$2),"",COUNTIFS('Cadastro de Funcionários'!$W$6:$W$205,$C$1,'Cadastro de Funcionários'!$X$6:$X$205,G$2))),"",IF(AND($C$1&gt;=YEAR(TODAY()),MONTH(TODAY())&lt;G$2),"",COUNTIFS('Cadastro de Funcionários'!$W$6:$W$205,$C$1,'Cadastro de Funcionários'!$X$6:$X$205,G$2)))</f>
        <v>0</v>
      </c>
      <c r="H23" s="88">
        <f ca="1">IF(ISERROR(
IF(AND($C$1&gt;=YEAR(TODAY()),MONTH(TODAY())&lt;H$2),"",COUNTIFS('Cadastro de Funcionários'!$W$6:$W$205,$C$1,'Cadastro de Funcionários'!$X$6:$X$205,H$2))),"",IF(AND($C$1&gt;=YEAR(TODAY()),MONTH(TODAY())&lt;H$2),"",COUNTIFS('Cadastro de Funcionários'!$W$6:$W$205,$C$1,'Cadastro de Funcionários'!$X$6:$X$205,H$2)))</f>
        <v>0</v>
      </c>
      <c r="I23" s="88">
        <f ca="1">IF(ISERROR(
IF(AND($C$1&gt;=YEAR(TODAY()),MONTH(TODAY())&lt;I$2),"",COUNTIFS('Cadastro de Funcionários'!$W$6:$W$205,$C$1,'Cadastro de Funcionários'!$X$6:$X$205,I$2))),"",IF(AND($C$1&gt;=YEAR(TODAY()),MONTH(TODAY())&lt;I$2),"",COUNTIFS('Cadastro de Funcionários'!$W$6:$W$205,$C$1,'Cadastro de Funcionários'!$X$6:$X$205,I$2)))</f>
        <v>0</v>
      </c>
      <c r="J23" s="88">
        <f ca="1">IF(ISERROR(
IF(AND($C$1&gt;=YEAR(TODAY()),MONTH(TODAY())&lt;J$2),"",COUNTIFS('Cadastro de Funcionários'!$W$6:$W$205,$C$1,'Cadastro de Funcionários'!$X$6:$X$205,J$2))),"",IF(AND($C$1&gt;=YEAR(TODAY()),MONTH(TODAY())&lt;J$2),"",COUNTIFS('Cadastro de Funcionários'!$W$6:$W$205,$C$1,'Cadastro de Funcionários'!$X$6:$X$205,J$2)))</f>
        <v>0</v>
      </c>
      <c r="K23" s="88">
        <f ca="1">IF(ISERROR(
IF(AND($C$1&gt;=YEAR(TODAY()),MONTH(TODAY())&lt;K$2),"",COUNTIFS('Cadastro de Funcionários'!$W$6:$W$205,$C$1,'Cadastro de Funcionários'!$X$6:$X$205,K$2))),"",IF(AND($C$1&gt;=YEAR(TODAY()),MONTH(TODAY())&lt;K$2),"",COUNTIFS('Cadastro de Funcionários'!$W$6:$W$205,$C$1,'Cadastro de Funcionários'!$X$6:$X$205,K$2)))</f>
        <v>0</v>
      </c>
      <c r="L23" s="88">
        <f ca="1">IF(ISERROR(
IF(AND($C$1&gt;=YEAR(TODAY()),MONTH(TODAY())&lt;L$2),"",COUNTIFS('Cadastro de Funcionários'!$W$6:$W$205,$C$1,'Cadastro de Funcionários'!$X$6:$X$205,L$2))),"",IF(AND($C$1&gt;=YEAR(TODAY()),MONTH(TODAY())&lt;L$2),"",COUNTIFS('Cadastro de Funcionários'!$W$6:$W$205,$C$1,'Cadastro de Funcionários'!$X$6:$X$205,L$2)))</f>
        <v>0</v>
      </c>
      <c r="M23" s="88">
        <f ca="1">IF(ISERROR(
IF(AND($C$1&gt;=YEAR(TODAY()),MONTH(TODAY())&lt;M$2),"",COUNTIFS('Cadastro de Funcionários'!$W$6:$W$205,$C$1,'Cadastro de Funcionários'!$X$6:$X$205,M$2))),"",IF(AND($C$1&gt;=YEAR(TODAY()),MONTH(TODAY())&lt;M$2),"",COUNTIFS('Cadastro de Funcionários'!$W$6:$W$205,$C$1,'Cadastro de Funcionários'!$X$6:$X$205,M$2)))</f>
        <v>0</v>
      </c>
      <c r="N23" s="88">
        <f ca="1">IF(ISERROR(
IF(AND($C$1&gt;=YEAR(TODAY()),MONTH(TODAY())&lt;N$2),"",COUNTIFS('Cadastro de Funcionários'!$W$6:$W$205,$C$1,'Cadastro de Funcionários'!$X$6:$X$205,N$2))),"",IF(AND($C$1&gt;=YEAR(TODAY()),MONTH(TODAY())&lt;N$2),"",COUNTIFS('Cadastro de Funcionários'!$W$6:$W$205,$C$1,'Cadastro de Funcionários'!$X$6:$X$205,N$2)))</f>
        <v>0</v>
      </c>
    </row>
    <row r="24" spans="1:15" ht="15.75" customHeight="1">
      <c r="A24" s="86" t="s">
        <v>9</v>
      </c>
      <c r="B24" s="88">
        <f ca="1">IF(ISERROR(
IF(AND($B$1&gt;=YEAR(TODAY()),MONTH(TODAY())&lt;B$2),"",COUNTIFS('Cadastro de Funcionários'!$Y$6:$Y$205,$B$1,'Cadastro de Funcionários'!$Z$6:$Z$205,B$2))),"",IF(AND($B$1&gt;=YEAR(TODAY()),MONTH(TODAY())&lt;B$2),"",COUNTIFS('Cadastro de Funcionários'!$Y$6:$Y$205,$B$1,'Cadastro de Funcionários'!$Z$6:$Z$205,B$2)))</f>
      </c>
      <c r="C24" s="88">
        <f ca="1">IF(ISERROR(
IF(AND($C$1&gt;=YEAR(TODAY()),MONTH(TODAY())&lt;C$2),"",COUNTIFS('Cadastro de Funcionários'!$Y$6:$Y$205,$C$1,'Cadastro de Funcionários'!$Z$6:$Z$205,C$2))),"",IF(AND($C$1&gt;=YEAR(TODAY()),MONTH(TODAY())&lt;C$2),"",COUNTIFS('Cadastro de Funcionários'!$Y$6:$Y$205,$C$1,'Cadastro de Funcionários'!$Z$6:$Z$205,C$2)))</f>
      </c>
      <c r="D24" s="88">
        <f ca="1">IF(ISERROR(
IF(AND($C$1&gt;=YEAR(TODAY()),MONTH(TODAY())&lt;D$2),"",COUNTIFS('Cadastro de Funcionários'!$Y$6:$Y$205,$C$1,'Cadastro de Funcionários'!$Z$6:$Z$205,D$2))),"",IF(AND($C$1&gt;=YEAR(TODAY()),MONTH(TODAY())&lt;D$2),"",COUNTIFS('Cadastro de Funcionários'!$Y$6:$Y$205,$C$1,'Cadastro de Funcionários'!$Z$6:$Z$205,D$2)))</f>
      </c>
      <c r="E24" s="88">
        <f ca="1">IF(ISERROR(
IF(AND($C$1&gt;=YEAR(TODAY()),MONTH(TODAY())&lt;E$2),"",COUNTIFS('Cadastro de Funcionários'!$Y$6:$Y$205,$C$1,'Cadastro de Funcionários'!$Z$6:$Z$205,E$2))),"",IF(AND($C$1&gt;=YEAR(TODAY()),MONTH(TODAY())&lt;E$2),"",COUNTIFS('Cadastro de Funcionários'!$Y$6:$Y$205,$C$1,'Cadastro de Funcionários'!$Z$6:$Z$205,E$2)))</f>
      </c>
      <c r="F24" s="88">
        <f ca="1">IF(ISERROR(
IF(AND($C$1&gt;=YEAR(TODAY()),MONTH(TODAY())&lt;F$2),"",COUNTIFS('Cadastro de Funcionários'!$Y$6:$Y$205,$C$1,'Cadastro de Funcionários'!$Z$6:$Z$205,F$2))),"",IF(AND($C$1&gt;=YEAR(TODAY()),MONTH(TODAY())&lt;F$2),"",COUNTIFS('Cadastro de Funcionários'!$Y$6:$Y$205,$C$1,'Cadastro de Funcionários'!$Z$6:$Z$205,F$2)))</f>
      </c>
      <c r="G24" s="88">
        <f ca="1">IF(ISERROR(
IF(AND($C$1&gt;=YEAR(TODAY()),MONTH(TODAY())&lt;G$2),"",COUNTIFS('Cadastro de Funcionários'!$Y$6:$Y$205,$C$1,'Cadastro de Funcionários'!$Z$6:$Z$205,G$2))),"",IF(AND($C$1&gt;=YEAR(TODAY()),MONTH(TODAY())&lt;G$2),"",COUNTIFS('Cadastro de Funcionários'!$Y$6:$Y$205,$C$1,'Cadastro de Funcionários'!$Z$6:$Z$205,G$2)))</f>
      </c>
      <c r="H24" s="88">
        <f ca="1">IF(ISERROR(
IF(AND($C$1&gt;=YEAR(TODAY()),MONTH(TODAY())&lt;H$2),"",COUNTIFS('Cadastro de Funcionários'!$Y$6:$Y$205,$C$1,'Cadastro de Funcionários'!$Z$6:$Z$205,H$2))),"",IF(AND($C$1&gt;=YEAR(TODAY()),MONTH(TODAY())&lt;H$2),"",COUNTIFS('Cadastro de Funcionários'!$Y$6:$Y$205,$C$1,'Cadastro de Funcionários'!$Z$6:$Z$205,H$2)))</f>
      </c>
      <c r="I24" s="88">
        <f ca="1">IF(ISERROR(
IF(AND($C$1&gt;=YEAR(TODAY()),MONTH(TODAY())&lt;I$2),"",COUNTIFS('Cadastro de Funcionários'!$Y$6:$Y$205,$C$1,'Cadastro de Funcionários'!$Z$6:$Z$205,I$2))),"",IF(AND($C$1&gt;=YEAR(TODAY()),MONTH(TODAY())&lt;I$2),"",COUNTIFS('Cadastro de Funcionários'!$Y$6:$Y$205,$C$1,'Cadastro de Funcionários'!$Z$6:$Z$205,I$2)))</f>
      </c>
      <c r="J24" s="88">
        <f ca="1">IF(ISERROR(
IF(AND($C$1&gt;=YEAR(TODAY()),MONTH(TODAY())&lt;J$2),"",COUNTIFS('Cadastro de Funcionários'!$Y$6:$Y$205,$C$1,'Cadastro de Funcionários'!$Z$6:$Z$205,J$2))),"",IF(AND($C$1&gt;=YEAR(TODAY()),MONTH(TODAY())&lt;J$2),"",COUNTIFS('Cadastro de Funcionários'!$Y$6:$Y$205,$C$1,'Cadastro de Funcionários'!$Z$6:$Z$205,J$2)))</f>
      </c>
      <c r="K24" s="88">
        <f ca="1">IF(ISERROR(
IF(AND($C$1&gt;=YEAR(TODAY()),MONTH(TODAY())&lt;K$2),"",COUNTIFS('Cadastro de Funcionários'!$Y$6:$Y$205,$C$1,'Cadastro de Funcionários'!$Z$6:$Z$205,K$2))),"",IF(AND($C$1&gt;=YEAR(TODAY()),MONTH(TODAY())&lt;K$2),"",COUNTIFS('Cadastro de Funcionários'!$Y$6:$Y$205,$C$1,'Cadastro de Funcionários'!$Z$6:$Z$205,K$2)))</f>
      </c>
      <c r="L24" s="88">
        <f ca="1">IF(ISERROR(
IF(AND($C$1&gt;=YEAR(TODAY()),MONTH(TODAY())&lt;L$2),"",COUNTIFS('Cadastro de Funcionários'!$Y$6:$Y$205,$C$1,'Cadastro de Funcionários'!$Z$6:$Z$205,L$2))),"",IF(AND($C$1&gt;=YEAR(TODAY()),MONTH(TODAY())&lt;L$2),"",COUNTIFS('Cadastro de Funcionários'!$Y$6:$Y$205,$C$1,'Cadastro de Funcionários'!$Z$6:$Z$205,L$2)))</f>
      </c>
      <c r="M24" s="88">
        <f ca="1">IF(ISERROR(
IF(AND($C$1&gt;=YEAR(TODAY()),MONTH(TODAY())&lt;M$2),"",COUNTIFS('Cadastro de Funcionários'!$Y$6:$Y$205,$C$1,'Cadastro de Funcionários'!$Z$6:$Z$205,M$2))),"",IF(AND($C$1&gt;=YEAR(TODAY()),MONTH(TODAY())&lt;M$2),"",COUNTIFS('Cadastro de Funcionários'!$Y$6:$Y$205,$C$1,'Cadastro de Funcionários'!$Z$6:$Z$205,M$2)))</f>
      </c>
      <c r="N24" s="88">
        <f ca="1">IF(ISERROR(
IF(AND($C$1&gt;=YEAR(TODAY()),MONTH(TODAY())&lt;N$2),"",COUNTIFS('Cadastro de Funcionários'!$Y$6:$Y$205,$C$1,'Cadastro de Funcionários'!$Z$6:$Z$205,N$2))),"",IF(AND($C$1&gt;=YEAR(TODAY()),MONTH(TODAY())&lt;N$2),"",COUNTIFS('Cadastro de Funcionários'!$Y$6:$Y$205,$C$1,'Cadastro de Funcionários'!$Z$6:$Z$205,N$2)))</f>
      </c>
    </row>
    <row r="25" spans="1:15" ht="15.75" customHeight="1">
      <c r="A25" s="86" t="s">
        <v>202</v>
      </c>
      <c r="B25" s="88"/>
      <c r="C25" s="88">
        <f t="shared" ref="C25:N25" ca="1" si="9">IF(ISERROR(
IF(AND($C$1&gt;=YEAR(TODAY()),MONTH(TODAY())&lt;C$2),"",B26)),"",IF(AND($C$1&gt;=YEAR(TODAY()),MONTH(TODAY())&lt;C$2),"",B26))</f>
        <v>2</v>
      </c>
      <c r="D25" s="88">
        <f t="shared" ca="1" si="9"/>
        <v>2</v>
      </c>
      <c r="E25" s="88">
        <f t="shared" ca="1" si="9"/>
        <v>2</v>
      </c>
      <c r="F25" s="88">
        <f t="shared" ca="1" si="9"/>
        <v>2</v>
      </c>
      <c r="G25" s="88">
        <f t="shared" ca="1" si="9"/>
        <v>2</v>
      </c>
      <c r="H25" s="88">
        <f t="shared" ca="1" si="9"/>
        <v>2</v>
      </c>
      <c r="I25" s="88">
        <f t="shared" ca="1" si="9"/>
        <v>2</v>
      </c>
      <c r="J25" s="88">
        <f t="shared" ca="1" si="9"/>
        <v>2</v>
      </c>
      <c r="K25" s="88">
        <f t="shared" ca="1" si="9"/>
        <v>2</v>
      </c>
      <c r="L25" s="88">
        <f t="shared" ca="1" si="9"/>
        <v>2</v>
      </c>
      <c r="M25" s="88">
        <f t="shared" ca="1" si="9"/>
        <v>2</v>
      </c>
      <c r="N25" s="88">
        <f t="shared" ca="1" si="9"/>
        <v>2</v>
      </c>
    </row>
    <row r="26" spans="1:15" ht="15.75" customHeight="1">
      <c r="A26" s="86" t="s">
        <v>203</v>
      </c>
      <c r="B26" s="88">
        <f>IF(ISERROR(
SUM('Cadastro de Funcionários'!$Q$6:$Q$205)),"",SUM('Cadastro de Funcionários'!$Q$6:$Q$205))</f>
        <v>2</v>
      </c>
      <c r="C26" s="88">
        <f t="shared" ref="C26:N26" ca="1" si="10">IF(ISERROR(
C25+C23-C24),"",C25+C23-C24)</f>
        <v>2</v>
      </c>
      <c r="D26" s="88">
        <f t="shared" ca="1" si="10"/>
        <v>2</v>
      </c>
      <c r="E26" s="88">
        <f t="shared" ca="1" si="10"/>
        <v>2</v>
      </c>
      <c r="F26" s="88">
        <f t="shared" ca="1" si="10"/>
        <v>2</v>
      </c>
      <c r="G26" s="88">
        <f t="shared" ca="1" si="10"/>
        <v>2</v>
      </c>
      <c r="H26" s="88">
        <f t="shared" ca="1" si="10"/>
        <v>2</v>
      </c>
      <c r="I26" s="88">
        <f t="shared" ca="1" si="10"/>
        <v>2</v>
      </c>
      <c r="J26" s="88">
        <f t="shared" ca="1" si="10"/>
        <v>2</v>
      </c>
      <c r="K26" s="88">
        <f t="shared" ca="1" si="10"/>
        <v>2</v>
      </c>
      <c r="L26" s="88">
        <f t="shared" ca="1" si="10"/>
        <v>2</v>
      </c>
      <c r="M26" s="88">
        <f t="shared" ca="1" si="10"/>
        <v>2</v>
      </c>
      <c r="N26" s="88">
        <f t="shared" ca="1" si="10"/>
        <v>2</v>
      </c>
    </row>
    <row r="27" spans="1:15" ht="15.75" customHeight="1"/>
    <row r="28" spans="1:15" ht="15.75" customHeight="1"/>
    <row r="29" spans="1:15" ht="15.75" customHeight="1"/>
    <row r="30" spans="1:15" ht="15.75" customHeight="1"/>
    <row r="31" spans="1:15" ht="15.75" customHeight="1"/>
    <row r="32" spans="1:1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CCC31"/>
  </sheetPr>
  <dimension ref="A1:S20"/>
  <sheetViews>
    <sheetView showGridLines="0" workbookViewId="0">
      <selection activeCell="A5" sqref="A5"/>
    </sheetView>
  </sheetViews>
  <sheetFormatPr defaultColWidth="12.625" defaultRowHeight="15" customHeight="1"/>
  <cols>
    <col min="1" max="1" width="23.625" style="96" customWidth="1"/>
    <col min="2" max="2" width="3.25" style="96" customWidth="1"/>
    <col min="3" max="3" width="28.625" style="96" customWidth="1"/>
    <col min="4" max="4" width="63.625" style="96" customWidth="1"/>
    <col min="5" max="19" width="7.75" style="96" customWidth="1"/>
  </cols>
  <sheetData>
    <row r="1" spans="1:19" ht="33.75" customHeight="1">
      <c r="A1" s="97"/>
      <c r="B1" s="112" t="s">
        <v>13</v>
      </c>
      <c r="C1" s="98"/>
      <c r="D1" s="98"/>
      <c r="E1" s="98"/>
      <c r="F1" s="98"/>
      <c r="G1" s="9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3.75" customHeight="1">
      <c r="A2" s="98"/>
      <c r="B2" s="111" t="s">
        <v>14</v>
      </c>
      <c r="C2" s="98"/>
      <c r="D2" s="98"/>
      <c r="E2" s="98"/>
      <c r="F2" s="98"/>
      <c r="G2" s="9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2.5" customHeight="1">
      <c r="A3" s="15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2.5" customHeight="1">
      <c r="A4" s="158" t="s">
        <v>2</v>
      </c>
      <c r="B4" s="5"/>
      <c r="C4" s="110" t="s">
        <v>15</v>
      </c>
      <c r="D4" s="109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22.5" customHeight="1">
      <c r="A5" s="155" t="s">
        <v>4</v>
      </c>
      <c r="B5" s="5"/>
      <c r="C5" s="9" t="s">
        <v>16</v>
      </c>
      <c r="D5" s="10" t="s">
        <v>17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22.5" customHeight="1">
      <c r="A6" s="155" t="s">
        <v>5</v>
      </c>
      <c r="B6" s="5"/>
      <c r="C6" s="15" t="s">
        <v>18</v>
      </c>
      <c r="D6" s="17">
        <v>2024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2.5" customHeight="1">
      <c r="A7" s="155" t="s">
        <v>7</v>
      </c>
      <c r="B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22.5" customHeight="1">
      <c r="A8" s="155" t="s">
        <v>8</v>
      </c>
      <c r="B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22.5" customHeight="1">
      <c r="A9" s="155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ht="22.5" customHeight="1">
      <c r="A10" s="155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22.5" customHeight="1">
      <c r="A11" s="15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22.5" customHeight="1">
      <c r="A12" s="155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22.5" customHeight="1">
      <c r="A13" s="3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22.5" customHeight="1">
      <c r="A14" s="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22.5" customHeight="1">
      <c r="A15" s="3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22.5" customHeight="1">
      <c r="A16" s="3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22.5" customHeight="1">
      <c r="A17" s="3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22.5" customHeight="1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22.5" customHeight="1">
      <c r="A19" s="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22.5" customHeight="1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</sheetData>
  <mergeCells count="4">
    <mergeCell ref="C4:D4"/>
    <mergeCell ref="B2:G2"/>
    <mergeCell ref="A1:A2"/>
    <mergeCell ref="B1:G1"/>
  </mergeCells>
  <hyperlinks>
    <hyperlink ref="A4" location="'Cad Iniciais'!A1" display="Cadastros Iniciais" xr:uid="{68E424F0-401A-4E72-8FF7-FB6F0AD8A8F7}"/>
    <hyperlink ref="A5" location="'Cadastro de Cargos'!A1" display="Cadastro de cargos" xr:uid="{6AB5D6A1-5FD2-43F8-9C31-52E9AADF3446}"/>
    <hyperlink ref="A6" location="'Cadastro de Funcionários'!A1" display="Cadastro de funcionários" xr:uid="{CACC8DC9-8F9D-4E56-B04E-9478D605F1B4}"/>
    <hyperlink ref="A7" location="'Receitas Custos'!A1" display="Receitas e custos RH" xr:uid="{79FF4335-C6F1-4584-ABC7-2EF4F625FDB6}"/>
    <hyperlink ref="A8" location="Férias!A1" display="Controle de férias" xr:uid="{250F397C-9919-486B-B51C-FF3E0E2680EB}"/>
    <hyperlink ref="A9" location="Demissões!A1" display="Demissões" xr:uid="{B235D4DB-24DC-4547-A555-696817E865E0}"/>
    <hyperlink ref="A10" location="Treinamentos!A1" display="Treinamentos" xr:uid="{686D9D3D-85E2-43B0-90B4-90607597B3BD}"/>
    <hyperlink ref="A11" location="Promoções!A1" display="Promoções" xr:uid="{4AA674BE-9CBA-4B13-965D-9D1A02AAAF22}"/>
    <hyperlink ref="A12" location="Absenteismo!A1" display="Absenteísmo" xr:uid="{2E655E96-4BB4-42A2-8490-DD4663B0CAD4}"/>
    <hyperlink ref="A3" location="Apresentação!A1" display="Apresentação" xr:uid="{1882253F-83A8-4D78-B4B9-EC66932D7F46}"/>
  </hyperlinks>
  <pageMargins left="0.511811024" right="0.511811024" top="0.78740157499999996" bottom="0.78740157499999996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CCC31"/>
  </sheetPr>
  <dimension ref="A1:K100"/>
  <sheetViews>
    <sheetView showGridLines="0" tabSelected="1" workbookViewId="0">
      <selection sqref="A1:A2"/>
    </sheetView>
  </sheetViews>
  <sheetFormatPr defaultColWidth="12.625" defaultRowHeight="15" customHeight="1"/>
  <cols>
    <col min="1" max="1" width="23.625" style="96" customWidth="1"/>
    <col min="2" max="2" width="3.25" style="96" customWidth="1"/>
    <col min="3" max="3" width="51.875" style="96" customWidth="1"/>
    <col min="4" max="5" width="23.375" style="96" customWidth="1"/>
    <col min="6" max="11" width="7.625" style="96" customWidth="1"/>
  </cols>
  <sheetData>
    <row r="1" spans="1:11" ht="33.75" customHeight="1">
      <c r="A1" s="113"/>
      <c r="B1" s="4"/>
      <c r="C1" s="118" t="s">
        <v>19</v>
      </c>
      <c r="D1" s="98"/>
      <c r="E1" s="98"/>
      <c r="F1" s="98"/>
      <c r="G1" s="98"/>
      <c r="H1" s="98"/>
      <c r="I1" s="98"/>
      <c r="J1" s="98"/>
      <c r="K1" s="98"/>
    </row>
    <row r="2" spans="1:11" ht="33.75" customHeight="1">
      <c r="A2" s="98"/>
      <c r="B2" s="4"/>
      <c r="C2" s="117" t="s">
        <v>20</v>
      </c>
      <c r="D2" s="98"/>
      <c r="E2" s="98"/>
      <c r="F2" s="98"/>
      <c r="G2" s="98"/>
      <c r="H2" s="98"/>
      <c r="I2" s="98"/>
      <c r="J2" s="98"/>
      <c r="K2" s="98"/>
    </row>
    <row r="3" spans="1:11" ht="22.5" customHeight="1">
      <c r="A3" s="157" t="s">
        <v>1</v>
      </c>
      <c r="B3" s="5"/>
      <c r="C3" s="5"/>
      <c r="D3" s="5"/>
      <c r="E3" s="5"/>
      <c r="F3" s="5"/>
      <c r="G3" s="7"/>
      <c r="H3" s="7"/>
      <c r="I3" s="7"/>
      <c r="J3" s="7"/>
      <c r="K3" s="7"/>
    </row>
    <row r="4" spans="1:11" ht="22.5" customHeight="1">
      <c r="A4" s="155" t="s">
        <v>2</v>
      </c>
      <c r="B4" s="5"/>
      <c r="C4" s="5"/>
      <c r="D4" s="5"/>
      <c r="E4" s="5"/>
      <c r="F4" s="5"/>
      <c r="G4" s="7"/>
      <c r="H4" s="7"/>
      <c r="I4" s="7"/>
      <c r="J4" s="7"/>
      <c r="K4" s="7"/>
    </row>
    <row r="5" spans="1:11" ht="22.5" customHeight="1">
      <c r="A5" s="158" t="s">
        <v>4</v>
      </c>
      <c r="B5" s="5"/>
      <c r="C5" s="119" t="s">
        <v>4</v>
      </c>
      <c r="D5" s="108"/>
      <c r="E5" s="109"/>
      <c r="F5" s="5"/>
      <c r="G5" s="7"/>
      <c r="H5" s="120" t="s">
        <v>21</v>
      </c>
      <c r="I5" s="108"/>
      <c r="J5" s="109"/>
      <c r="K5" s="7"/>
    </row>
    <row r="6" spans="1:11" ht="22.5" customHeight="1">
      <c r="A6" s="155" t="s">
        <v>5</v>
      </c>
      <c r="B6" s="5"/>
      <c r="C6" s="14" t="s">
        <v>22</v>
      </c>
      <c r="D6" s="14" t="s">
        <v>23</v>
      </c>
      <c r="E6" s="14" t="s">
        <v>24</v>
      </c>
      <c r="F6" s="5"/>
      <c r="G6" s="7"/>
      <c r="H6" s="114" t="s">
        <v>25</v>
      </c>
      <c r="I6" s="115"/>
      <c r="J6" s="116"/>
      <c r="K6" s="7"/>
    </row>
    <row r="7" spans="1:11" ht="22.5" customHeight="1">
      <c r="A7" s="155" t="s">
        <v>7</v>
      </c>
      <c r="B7" s="5"/>
      <c r="C7" s="18" t="s">
        <v>26</v>
      </c>
      <c r="D7" s="18" t="s">
        <v>27</v>
      </c>
      <c r="E7" s="19">
        <v>6000</v>
      </c>
      <c r="F7" s="5"/>
      <c r="G7" s="7"/>
      <c r="H7" s="114" t="s">
        <v>27</v>
      </c>
      <c r="I7" s="115"/>
      <c r="J7" s="116"/>
      <c r="K7" s="7"/>
    </row>
    <row r="8" spans="1:11" ht="22.5" customHeight="1">
      <c r="A8" s="155" t="s">
        <v>8</v>
      </c>
      <c r="B8" s="5"/>
      <c r="C8" s="18" t="s">
        <v>28</v>
      </c>
      <c r="D8" s="18" t="s">
        <v>27</v>
      </c>
      <c r="E8" s="19">
        <v>2500</v>
      </c>
      <c r="F8" s="5"/>
      <c r="G8" s="7"/>
      <c r="H8" s="114"/>
      <c r="I8" s="115"/>
      <c r="J8" s="116"/>
      <c r="K8" s="7"/>
    </row>
    <row r="9" spans="1:11" ht="22.5" customHeight="1">
      <c r="A9" s="155" t="s">
        <v>9</v>
      </c>
      <c r="B9" s="5"/>
      <c r="C9" s="18" t="s">
        <v>29</v>
      </c>
      <c r="D9" s="18" t="s">
        <v>27</v>
      </c>
      <c r="E9" s="19">
        <v>2800</v>
      </c>
      <c r="F9" s="5"/>
      <c r="G9" s="7"/>
      <c r="H9" s="114"/>
      <c r="I9" s="115"/>
      <c r="J9" s="116"/>
      <c r="K9" s="7"/>
    </row>
    <row r="10" spans="1:11" ht="22.5" customHeight="1">
      <c r="A10" s="155" t="s">
        <v>10</v>
      </c>
      <c r="B10" s="5"/>
      <c r="C10" s="18"/>
      <c r="D10" s="18"/>
      <c r="E10" s="19"/>
      <c r="F10" s="5"/>
      <c r="G10" s="7"/>
      <c r="H10" s="114"/>
      <c r="I10" s="115"/>
      <c r="J10" s="116"/>
      <c r="K10" s="7"/>
    </row>
    <row r="11" spans="1:11" ht="22.5" customHeight="1">
      <c r="A11" s="155" t="s">
        <v>11</v>
      </c>
      <c r="B11" s="5"/>
      <c r="C11" s="18"/>
      <c r="D11" s="18"/>
      <c r="E11" s="19"/>
      <c r="F11" s="5"/>
      <c r="G11" s="7"/>
      <c r="H11" s="114"/>
      <c r="I11" s="115"/>
      <c r="J11" s="116"/>
      <c r="K11" s="7"/>
    </row>
    <row r="12" spans="1:11" ht="22.5" customHeight="1">
      <c r="A12" s="155" t="s">
        <v>12</v>
      </c>
      <c r="B12" s="5"/>
      <c r="C12" s="18"/>
      <c r="D12" s="18"/>
      <c r="E12" s="19"/>
      <c r="F12" s="5"/>
      <c r="G12" s="7"/>
      <c r="H12" s="114"/>
      <c r="I12" s="115"/>
      <c r="J12" s="116"/>
      <c r="K12" s="7"/>
    </row>
    <row r="13" spans="1:11" ht="22.5" customHeight="1">
      <c r="A13" s="8"/>
      <c r="B13" s="5"/>
      <c r="C13" s="18"/>
      <c r="D13" s="18"/>
      <c r="E13" s="19"/>
      <c r="F13" s="5"/>
      <c r="G13" s="7"/>
      <c r="H13" s="114"/>
      <c r="I13" s="115"/>
      <c r="J13" s="116"/>
      <c r="K13" s="7"/>
    </row>
    <row r="14" spans="1:11" ht="22.5" customHeight="1">
      <c r="A14" s="8"/>
      <c r="B14" s="5"/>
      <c r="C14" s="18"/>
      <c r="D14" s="18"/>
      <c r="E14" s="19"/>
      <c r="F14" s="5"/>
      <c r="G14" s="7"/>
      <c r="H14" s="114"/>
      <c r="I14" s="115"/>
      <c r="J14" s="116"/>
      <c r="K14" s="7"/>
    </row>
    <row r="15" spans="1:11" ht="22.5" customHeight="1">
      <c r="A15" s="8"/>
      <c r="B15" s="5"/>
      <c r="C15" s="18"/>
      <c r="D15" s="18"/>
      <c r="E15" s="19"/>
      <c r="F15" s="5"/>
      <c r="G15" s="7"/>
      <c r="H15" s="7"/>
      <c r="I15" s="7"/>
      <c r="J15" s="7"/>
      <c r="K15" s="7"/>
    </row>
    <row r="16" spans="1:11" ht="22.5" customHeight="1">
      <c r="A16" s="8"/>
      <c r="B16" s="5"/>
      <c r="C16" s="18"/>
      <c r="D16" s="18"/>
      <c r="E16" s="19"/>
      <c r="F16" s="5"/>
      <c r="G16" s="7"/>
      <c r="H16" s="7"/>
      <c r="I16" s="7"/>
      <c r="J16" s="7"/>
      <c r="K16" s="7"/>
    </row>
    <row r="17" spans="1:11" ht="22.5" customHeight="1">
      <c r="A17" s="8"/>
      <c r="B17" s="5"/>
      <c r="C17" s="18"/>
      <c r="D17" s="18"/>
      <c r="E17" s="19"/>
      <c r="F17" s="5"/>
      <c r="G17" s="7"/>
      <c r="H17" s="7"/>
      <c r="I17" s="7"/>
      <c r="J17" s="7"/>
      <c r="K17" s="7"/>
    </row>
    <row r="18" spans="1:11" ht="22.5" customHeight="1">
      <c r="A18" s="29"/>
      <c r="B18" s="5"/>
      <c r="C18" s="18"/>
      <c r="D18" s="18"/>
      <c r="E18" s="19"/>
      <c r="F18" s="5"/>
      <c r="G18" s="7"/>
      <c r="H18" s="7"/>
      <c r="I18" s="7"/>
      <c r="J18" s="7"/>
      <c r="K18" s="7"/>
    </row>
    <row r="19" spans="1:11" ht="22.5" customHeight="1">
      <c r="A19" s="29"/>
      <c r="B19" s="5"/>
      <c r="C19" s="18"/>
      <c r="D19" s="18"/>
      <c r="E19" s="19"/>
      <c r="F19" s="5"/>
      <c r="G19" s="7"/>
      <c r="H19" s="7"/>
      <c r="I19" s="7"/>
      <c r="J19" s="7"/>
      <c r="K19" s="7"/>
    </row>
    <row r="20" spans="1:11" ht="22.5" customHeight="1">
      <c r="A20" s="29"/>
      <c r="B20" s="5"/>
      <c r="C20" s="18"/>
      <c r="D20" s="18"/>
      <c r="E20" s="19"/>
      <c r="F20" s="5"/>
      <c r="G20" s="7"/>
      <c r="H20" s="7"/>
      <c r="I20" s="7"/>
      <c r="J20" s="7"/>
      <c r="K20" s="7"/>
    </row>
    <row r="21" spans="1:11" ht="22.5" customHeight="1">
      <c r="A21" s="29"/>
      <c r="B21" s="5"/>
      <c r="C21" s="18"/>
      <c r="D21" s="18"/>
      <c r="E21" s="19"/>
      <c r="F21" s="5"/>
      <c r="G21" s="7"/>
      <c r="H21" s="7"/>
      <c r="I21" s="7"/>
      <c r="J21" s="7"/>
      <c r="K21" s="7"/>
    </row>
    <row r="22" spans="1:11" ht="22.5" customHeight="1">
      <c r="A22" s="29"/>
      <c r="B22" s="5"/>
      <c r="C22" s="18"/>
      <c r="D22" s="18"/>
      <c r="E22" s="19"/>
      <c r="F22" s="5"/>
      <c r="G22" s="7"/>
      <c r="H22" s="7"/>
      <c r="I22" s="7"/>
      <c r="J22" s="7"/>
      <c r="K22" s="7"/>
    </row>
    <row r="23" spans="1:11" ht="22.5" customHeight="1">
      <c r="A23" s="29"/>
      <c r="B23" s="5"/>
      <c r="C23" s="18"/>
      <c r="D23" s="18"/>
      <c r="E23" s="19"/>
      <c r="F23" s="5"/>
      <c r="G23" s="7"/>
      <c r="H23" s="7"/>
      <c r="I23" s="7"/>
      <c r="J23" s="7"/>
      <c r="K23" s="7"/>
    </row>
    <row r="24" spans="1:11" ht="22.5" customHeight="1">
      <c r="A24" s="29"/>
      <c r="B24" s="5"/>
      <c r="C24" s="18"/>
      <c r="D24" s="18"/>
      <c r="E24" s="19"/>
      <c r="F24" s="5"/>
      <c r="G24" s="7"/>
      <c r="H24" s="7"/>
      <c r="I24" s="7"/>
      <c r="J24" s="7"/>
      <c r="K24" s="7"/>
    </row>
    <row r="25" spans="1:11" ht="22.5" customHeight="1">
      <c r="A25" s="29"/>
      <c r="B25" s="5"/>
      <c r="C25" s="18"/>
      <c r="D25" s="18"/>
      <c r="E25" s="19"/>
      <c r="F25" s="5"/>
      <c r="G25" s="7"/>
      <c r="H25" s="7"/>
      <c r="I25" s="7"/>
      <c r="J25" s="7"/>
      <c r="K25" s="7"/>
    </row>
    <row r="26" spans="1:11" ht="22.5" customHeight="1">
      <c r="A26" s="29"/>
      <c r="B26" s="5"/>
      <c r="C26" s="18"/>
      <c r="D26" s="18"/>
      <c r="E26" s="19"/>
      <c r="F26" s="5"/>
      <c r="G26" s="7"/>
      <c r="H26" s="7"/>
      <c r="I26" s="7"/>
      <c r="J26" s="7"/>
      <c r="K26" s="7"/>
    </row>
    <row r="27" spans="1:11" ht="22.5" customHeight="1">
      <c r="A27" s="29"/>
      <c r="B27" s="5"/>
      <c r="C27" s="18"/>
      <c r="D27" s="18"/>
      <c r="E27" s="19"/>
      <c r="F27" s="5"/>
      <c r="G27" s="7"/>
      <c r="H27" s="7"/>
      <c r="I27" s="7"/>
      <c r="J27" s="7"/>
      <c r="K27" s="7"/>
    </row>
    <row r="28" spans="1:11" ht="22.5" customHeight="1">
      <c r="A28" s="29"/>
      <c r="B28" s="5"/>
      <c r="C28" s="37"/>
      <c r="D28" s="37"/>
      <c r="E28" s="38"/>
      <c r="F28" s="5"/>
      <c r="G28" s="7"/>
      <c r="H28" s="7"/>
      <c r="I28" s="7"/>
      <c r="J28" s="7"/>
      <c r="K28" s="7"/>
    </row>
    <row r="29" spans="1:11" ht="22.5" customHeight="1">
      <c r="A29" s="29"/>
      <c r="B29" s="5"/>
      <c r="C29" s="37"/>
      <c r="D29" s="37"/>
      <c r="E29" s="38"/>
      <c r="F29" s="5"/>
      <c r="G29" s="7"/>
      <c r="H29" s="7"/>
      <c r="I29" s="7"/>
      <c r="J29" s="7"/>
      <c r="K29" s="7"/>
    </row>
    <row r="30" spans="1:11" ht="22.5" customHeight="1">
      <c r="A30" s="29"/>
      <c r="B30" s="5"/>
      <c r="C30" s="37"/>
      <c r="D30" s="37"/>
      <c r="E30" s="38"/>
      <c r="F30" s="5"/>
      <c r="G30" s="7"/>
      <c r="H30" s="7"/>
      <c r="I30" s="7"/>
      <c r="J30" s="7"/>
      <c r="K30" s="7"/>
    </row>
    <row r="31" spans="1:11" ht="22.5" customHeight="1">
      <c r="A31" s="29"/>
      <c r="B31" s="5"/>
      <c r="C31" s="37"/>
      <c r="D31" s="37"/>
      <c r="E31" s="38"/>
      <c r="F31" s="5"/>
      <c r="G31" s="7"/>
      <c r="H31" s="7"/>
      <c r="I31" s="7"/>
      <c r="J31" s="7"/>
      <c r="K31" s="7"/>
    </row>
    <row r="32" spans="1:11" ht="22.5" customHeight="1">
      <c r="A32" s="29"/>
      <c r="B32" s="5"/>
      <c r="C32" s="37"/>
      <c r="D32" s="37"/>
      <c r="E32" s="38"/>
      <c r="F32" s="5"/>
      <c r="G32" s="7"/>
      <c r="H32" s="7"/>
      <c r="I32" s="7"/>
      <c r="J32" s="7"/>
      <c r="K32" s="7"/>
    </row>
    <row r="33" spans="1:11" ht="22.5" customHeight="1">
      <c r="A33" s="29"/>
      <c r="B33" s="5"/>
      <c r="C33" s="37"/>
      <c r="D33" s="37"/>
      <c r="E33" s="38"/>
      <c r="F33" s="5"/>
      <c r="G33" s="7"/>
      <c r="H33" s="7"/>
      <c r="I33" s="7"/>
      <c r="J33" s="7"/>
      <c r="K33" s="7"/>
    </row>
    <row r="34" spans="1:11" ht="22.5" customHeight="1">
      <c r="A34" s="29"/>
      <c r="B34" s="5"/>
      <c r="C34" s="37"/>
      <c r="D34" s="37"/>
      <c r="E34" s="38"/>
      <c r="F34" s="5"/>
      <c r="G34" s="7"/>
      <c r="H34" s="7"/>
      <c r="I34" s="7"/>
      <c r="J34" s="7"/>
      <c r="K34" s="7"/>
    </row>
    <row r="35" spans="1:11" ht="22.5" customHeight="1">
      <c r="A35" s="29"/>
      <c r="B35" s="5"/>
      <c r="C35" s="37"/>
      <c r="D35" s="37"/>
      <c r="E35" s="38"/>
      <c r="F35" s="5"/>
      <c r="G35" s="7"/>
      <c r="H35" s="7"/>
      <c r="I35" s="7"/>
      <c r="J35" s="7"/>
      <c r="K35" s="7"/>
    </row>
    <row r="36" spans="1:11" ht="22.5" customHeight="1">
      <c r="A36" s="29"/>
      <c r="B36" s="5"/>
      <c r="C36" s="37"/>
      <c r="D36" s="37"/>
      <c r="E36" s="38"/>
      <c r="F36" s="5"/>
      <c r="G36" s="7"/>
      <c r="H36" s="7"/>
      <c r="I36" s="7"/>
      <c r="J36" s="7"/>
      <c r="K36" s="7"/>
    </row>
    <row r="37" spans="1:11" ht="22.5" customHeight="1">
      <c r="A37" s="29"/>
      <c r="B37" s="5"/>
      <c r="C37" s="37"/>
      <c r="D37" s="37"/>
      <c r="E37" s="38"/>
      <c r="F37" s="5"/>
      <c r="G37" s="7"/>
      <c r="H37" s="7"/>
      <c r="I37" s="7"/>
      <c r="J37" s="7"/>
      <c r="K37" s="7"/>
    </row>
    <row r="38" spans="1:11" ht="22.5" customHeight="1">
      <c r="A38" s="29"/>
      <c r="B38" s="5"/>
      <c r="C38" s="37"/>
      <c r="D38" s="37"/>
      <c r="E38" s="38"/>
      <c r="F38" s="5"/>
      <c r="G38" s="7"/>
      <c r="H38" s="7"/>
      <c r="I38" s="7"/>
      <c r="J38" s="7"/>
      <c r="K38" s="7"/>
    </row>
    <row r="39" spans="1:11" ht="22.5" customHeight="1">
      <c r="A39" s="29"/>
      <c r="B39" s="5"/>
      <c r="C39" s="37"/>
      <c r="D39" s="37"/>
      <c r="E39" s="38"/>
      <c r="F39" s="5"/>
      <c r="G39" s="7"/>
      <c r="H39" s="7"/>
      <c r="I39" s="7"/>
      <c r="J39" s="7"/>
      <c r="K39" s="7"/>
    </row>
    <row r="40" spans="1:11" ht="22.5" customHeight="1">
      <c r="A40" s="29"/>
      <c r="B40" s="5"/>
      <c r="C40" s="37"/>
      <c r="D40" s="37"/>
      <c r="E40" s="38"/>
      <c r="F40" s="5"/>
      <c r="G40" s="7"/>
      <c r="H40" s="7"/>
      <c r="I40" s="7"/>
      <c r="J40" s="7"/>
      <c r="K40" s="7"/>
    </row>
    <row r="41" spans="1:11" ht="22.5" customHeight="1">
      <c r="A41" s="29"/>
      <c r="B41" s="5"/>
      <c r="C41" s="37"/>
      <c r="D41" s="37"/>
      <c r="E41" s="38"/>
      <c r="F41" s="5"/>
      <c r="G41" s="7"/>
      <c r="H41" s="7"/>
      <c r="I41" s="7"/>
      <c r="J41" s="7"/>
      <c r="K41" s="7"/>
    </row>
    <row r="42" spans="1:11" ht="22.5" customHeight="1">
      <c r="A42" s="29"/>
      <c r="B42" s="5"/>
      <c r="C42" s="37"/>
      <c r="D42" s="37"/>
      <c r="E42" s="38"/>
      <c r="F42" s="5"/>
      <c r="G42" s="7"/>
      <c r="H42" s="7"/>
      <c r="I42" s="7"/>
      <c r="J42" s="7"/>
      <c r="K42" s="7"/>
    </row>
    <row r="43" spans="1:11" ht="22.5" customHeight="1">
      <c r="A43" s="29"/>
      <c r="B43" s="5"/>
      <c r="C43" s="37"/>
      <c r="D43" s="37"/>
      <c r="E43" s="38"/>
      <c r="F43" s="5"/>
      <c r="G43" s="7"/>
      <c r="H43" s="7"/>
      <c r="I43" s="7"/>
      <c r="J43" s="7"/>
      <c r="K43" s="7"/>
    </row>
    <row r="44" spans="1:11" ht="22.5" customHeight="1">
      <c r="A44" s="29"/>
      <c r="B44" s="5"/>
      <c r="C44" s="37"/>
      <c r="D44" s="37"/>
      <c r="E44" s="38"/>
      <c r="F44" s="5"/>
      <c r="G44" s="7"/>
      <c r="H44" s="7"/>
      <c r="I44" s="7"/>
      <c r="J44" s="7"/>
      <c r="K44" s="7"/>
    </row>
    <row r="45" spans="1:11" ht="22.5" customHeight="1">
      <c r="A45" s="29"/>
      <c r="B45" s="5"/>
      <c r="C45" s="37"/>
      <c r="D45" s="37"/>
      <c r="E45" s="38"/>
      <c r="F45" s="5"/>
      <c r="G45" s="7"/>
      <c r="H45" s="7"/>
      <c r="I45" s="7"/>
      <c r="J45" s="7"/>
      <c r="K45" s="7"/>
    </row>
    <row r="46" spans="1:11" ht="22.5" customHeight="1">
      <c r="A46" s="29"/>
      <c r="B46" s="5"/>
      <c r="C46" s="37"/>
      <c r="D46" s="37"/>
      <c r="E46" s="38"/>
      <c r="F46" s="5"/>
      <c r="G46" s="7"/>
      <c r="H46" s="7"/>
      <c r="I46" s="7"/>
      <c r="J46" s="7"/>
      <c r="K46" s="7"/>
    </row>
    <row r="47" spans="1:11" ht="22.5" customHeight="1">
      <c r="A47" s="29"/>
      <c r="B47" s="5"/>
      <c r="C47" s="37"/>
      <c r="D47" s="37"/>
      <c r="E47" s="38"/>
      <c r="F47" s="5"/>
      <c r="G47" s="7"/>
      <c r="H47" s="7"/>
      <c r="I47" s="7"/>
      <c r="J47" s="7"/>
      <c r="K47" s="7"/>
    </row>
    <row r="48" spans="1:11" ht="22.5" customHeight="1">
      <c r="A48" s="29"/>
      <c r="B48" s="5"/>
      <c r="C48" s="37"/>
      <c r="D48" s="37"/>
      <c r="E48" s="38"/>
      <c r="F48" s="5"/>
      <c r="G48" s="7"/>
      <c r="H48" s="7"/>
      <c r="I48" s="7"/>
      <c r="J48" s="7"/>
      <c r="K48" s="7"/>
    </row>
    <row r="49" spans="1:11" ht="22.5" customHeight="1">
      <c r="A49" s="29"/>
      <c r="B49" s="5"/>
      <c r="C49" s="37"/>
      <c r="D49" s="37"/>
      <c r="E49" s="38"/>
      <c r="F49" s="5"/>
      <c r="G49" s="7"/>
      <c r="H49" s="7"/>
      <c r="I49" s="7"/>
      <c r="J49" s="7"/>
      <c r="K49" s="7"/>
    </row>
    <row r="50" spans="1:11" ht="22.5" customHeight="1">
      <c r="A50" s="29"/>
      <c r="B50" s="5"/>
      <c r="C50" s="37"/>
      <c r="D50" s="37"/>
      <c r="E50" s="38"/>
      <c r="F50" s="5"/>
      <c r="G50" s="7"/>
      <c r="H50" s="7"/>
      <c r="I50" s="7"/>
      <c r="J50" s="7"/>
      <c r="K50" s="7"/>
    </row>
    <row r="51" spans="1:11" ht="22.5" customHeight="1">
      <c r="A51" s="29"/>
      <c r="B51" s="5"/>
      <c r="C51" s="37"/>
      <c r="D51" s="37"/>
      <c r="E51" s="38"/>
      <c r="F51" s="5"/>
      <c r="G51" s="7"/>
      <c r="H51" s="7"/>
      <c r="I51" s="7"/>
      <c r="J51" s="7"/>
      <c r="K51" s="7"/>
    </row>
    <row r="52" spans="1:11" ht="22.5" customHeight="1">
      <c r="A52" s="29"/>
      <c r="B52" s="5"/>
      <c r="C52" s="37"/>
      <c r="D52" s="37"/>
      <c r="E52" s="38"/>
      <c r="F52" s="5"/>
      <c r="G52" s="7"/>
      <c r="H52" s="7"/>
      <c r="I52" s="7"/>
      <c r="J52" s="7"/>
      <c r="K52" s="7"/>
    </row>
    <row r="53" spans="1:11" ht="22.5" customHeight="1">
      <c r="A53" s="29"/>
      <c r="B53" s="5"/>
      <c r="C53" s="37"/>
      <c r="D53" s="37"/>
      <c r="E53" s="38"/>
      <c r="F53" s="5"/>
      <c r="G53" s="7"/>
      <c r="H53" s="7"/>
      <c r="I53" s="7"/>
      <c r="J53" s="7"/>
      <c r="K53" s="7"/>
    </row>
    <row r="54" spans="1:11" ht="22.5" customHeight="1">
      <c r="A54" s="29"/>
      <c r="B54" s="5"/>
      <c r="C54" s="37"/>
      <c r="D54" s="37"/>
      <c r="E54" s="38"/>
      <c r="F54" s="5"/>
      <c r="G54" s="7"/>
      <c r="H54" s="7"/>
      <c r="I54" s="7"/>
      <c r="J54" s="7"/>
      <c r="K54" s="7"/>
    </row>
    <row r="55" spans="1:11" ht="22.5" customHeight="1">
      <c r="A55" s="29"/>
      <c r="B55" s="5"/>
      <c r="C55" s="37"/>
      <c r="D55" s="37"/>
      <c r="E55" s="38"/>
      <c r="F55" s="5"/>
      <c r="G55" s="7"/>
      <c r="H55" s="7"/>
      <c r="I55" s="7"/>
      <c r="J55" s="7"/>
      <c r="K55" s="7"/>
    </row>
    <row r="56" spans="1:11" ht="22.5" customHeight="1">
      <c r="A56" s="29"/>
      <c r="B56" s="5"/>
      <c r="C56" s="37"/>
      <c r="D56" s="37"/>
      <c r="E56" s="38"/>
      <c r="F56" s="5"/>
      <c r="G56" s="7"/>
      <c r="H56" s="7"/>
      <c r="I56" s="7"/>
      <c r="J56" s="7"/>
      <c r="K56" s="7"/>
    </row>
    <row r="57" spans="1:11" ht="22.5" customHeight="1">
      <c r="A57" s="29"/>
      <c r="B57" s="5"/>
      <c r="C57" s="37"/>
      <c r="D57" s="37"/>
      <c r="E57" s="38"/>
      <c r="F57" s="5"/>
      <c r="G57" s="7"/>
      <c r="H57" s="7"/>
      <c r="I57" s="7"/>
      <c r="J57" s="7"/>
      <c r="K57" s="7"/>
    </row>
    <row r="58" spans="1:11" ht="22.5" customHeight="1">
      <c r="A58" s="29"/>
      <c r="B58" s="5"/>
      <c r="C58" s="37"/>
      <c r="D58" s="37"/>
      <c r="E58" s="38"/>
      <c r="F58" s="5"/>
      <c r="G58" s="7"/>
      <c r="H58" s="7"/>
      <c r="I58" s="7"/>
      <c r="J58" s="7"/>
      <c r="K58" s="7"/>
    </row>
    <row r="59" spans="1:11" ht="22.5" customHeight="1">
      <c r="A59" s="29"/>
      <c r="B59" s="5"/>
      <c r="C59" s="37"/>
      <c r="D59" s="37"/>
      <c r="E59" s="38"/>
      <c r="F59" s="5"/>
      <c r="G59" s="7"/>
      <c r="H59" s="7"/>
      <c r="I59" s="7"/>
      <c r="J59" s="7"/>
      <c r="K59" s="7"/>
    </row>
    <row r="60" spans="1:11" ht="22.5" customHeight="1">
      <c r="A60" s="29"/>
      <c r="B60" s="5"/>
      <c r="C60" s="37"/>
      <c r="D60" s="37"/>
      <c r="E60" s="38"/>
      <c r="F60" s="5"/>
      <c r="G60" s="7"/>
      <c r="H60" s="7"/>
      <c r="I60" s="7"/>
      <c r="J60" s="7"/>
      <c r="K60" s="7"/>
    </row>
    <row r="61" spans="1:11" ht="22.5" customHeight="1">
      <c r="A61" s="29"/>
      <c r="B61" s="5"/>
      <c r="C61" s="37"/>
      <c r="D61" s="37"/>
      <c r="E61" s="38"/>
      <c r="F61" s="5"/>
      <c r="G61" s="7"/>
      <c r="H61" s="7"/>
      <c r="I61" s="7"/>
      <c r="J61" s="7"/>
      <c r="K61" s="7"/>
    </row>
    <row r="62" spans="1:11" ht="22.5" customHeight="1">
      <c r="A62" s="29"/>
      <c r="B62" s="5"/>
      <c r="C62" s="37"/>
      <c r="D62" s="37"/>
      <c r="E62" s="38"/>
      <c r="F62" s="5"/>
      <c r="G62" s="7"/>
      <c r="H62" s="7"/>
      <c r="I62" s="7"/>
      <c r="J62" s="7"/>
      <c r="K62" s="7"/>
    </row>
    <row r="63" spans="1:11" ht="22.5" customHeight="1">
      <c r="A63" s="29"/>
      <c r="B63" s="5"/>
      <c r="C63" s="37"/>
      <c r="D63" s="37"/>
      <c r="E63" s="38"/>
      <c r="F63" s="5"/>
      <c r="G63" s="7"/>
      <c r="H63" s="7"/>
      <c r="I63" s="7"/>
      <c r="J63" s="7"/>
      <c r="K63" s="7"/>
    </row>
    <row r="64" spans="1:11" ht="22.5" customHeight="1">
      <c r="A64" s="29"/>
      <c r="B64" s="5"/>
      <c r="C64" s="37"/>
      <c r="D64" s="37"/>
      <c r="E64" s="38"/>
      <c r="F64" s="5"/>
      <c r="G64" s="7"/>
      <c r="H64" s="7"/>
      <c r="I64" s="7"/>
      <c r="J64" s="7"/>
      <c r="K64" s="7"/>
    </row>
    <row r="65" spans="1:11" ht="22.5" customHeight="1">
      <c r="A65" s="29"/>
      <c r="B65" s="5"/>
      <c r="C65" s="37"/>
      <c r="D65" s="37"/>
      <c r="E65" s="38"/>
      <c r="F65" s="5"/>
      <c r="G65" s="7"/>
      <c r="H65" s="7"/>
      <c r="I65" s="7"/>
      <c r="J65" s="7"/>
      <c r="K65" s="7"/>
    </row>
    <row r="66" spans="1:11" ht="22.5" customHeight="1">
      <c r="A66" s="29"/>
      <c r="B66" s="5"/>
      <c r="C66" s="37"/>
      <c r="D66" s="37"/>
      <c r="E66" s="38"/>
      <c r="F66" s="5"/>
      <c r="G66" s="7"/>
      <c r="H66" s="7"/>
      <c r="I66" s="7"/>
      <c r="J66" s="7"/>
      <c r="K66" s="7"/>
    </row>
    <row r="67" spans="1:11" ht="22.5" customHeight="1">
      <c r="A67" s="29"/>
      <c r="B67" s="5"/>
      <c r="C67" s="37"/>
      <c r="D67" s="37"/>
      <c r="E67" s="38"/>
      <c r="F67" s="5"/>
      <c r="G67" s="7"/>
      <c r="H67" s="7"/>
      <c r="I67" s="7"/>
      <c r="J67" s="7"/>
      <c r="K67" s="7"/>
    </row>
    <row r="68" spans="1:11" ht="22.5" customHeight="1">
      <c r="A68" s="29"/>
      <c r="B68" s="5"/>
      <c r="C68" s="37"/>
      <c r="D68" s="37"/>
      <c r="E68" s="38"/>
      <c r="F68" s="5"/>
      <c r="G68" s="7"/>
      <c r="H68" s="7"/>
      <c r="I68" s="7"/>
      <c r="J68" s="7"/>
      <c r="K68" s="7"/>
    </row>
    <row r="69" spans="1:11" ht="22.5" customHeight="1">
      <c r="A69" s="29"/>
      <c r="B69" s="5"/>
      <c r="C69" s="37"/>
      <c r="D69" s="37"/>
      <c r="E69" s="38"/>
      <c r="F69" s="5"/>
      <c r="G69" s="7"/>
      <c r="H69" s="7"/>
      <c r="I69" s="7"/>
      <c r="J69" s="7"/>
      <c r="K69" s="7"/>
    </row>
    <row r="70" spans="1:11" ht="22.5" customHeight="1">
      <c r="A70" s="29"/>
      <c r="B70" s="5"/>
      <c r="C70" s="37"/>
      <c r="D70" s="37"/>
      <c r="E70" s="38"/>
      <c r="F70" s="5"/>
      <c r="G70" s="7"/>
      <c r="H70" s="7"/>
      <c r="I70" s="7"/>
      <c r="J70" s="7"/>
      <c r="K70" s="7"/>
    </row>
    <row r="71" spans="1:11" ht="22.5" customHeight="1">
      <c r="A71" s="29"/>
      <c r="B71" s="5"/>
      <c r="C71" s="37"/>
      <c r="D71" s="37"/>
      <c r="E71" s="38"/>
      <c r="F71" s="5"/>
      <c r="G71" s="7"/>
      <c r="H71" s="7"/>
      <c r="I71" s="7"/>
      <c r="J71" s="7"/>
      <c r="K71" s="7"/>
    </row>
    <row r="72" spans="1:11" ht="22.5" customHeight="1">
      <c r="A72" s="29"/>
      <c r="B72" s="5"/>
      <c r="C72" s="37"/>
      <c r="D72" s="37"/>
      <c r="E72" s="38"/>
      <c r="F72" s="5"/>
      <c r="G72" s="7"/>
      <c r="H72" s="7"/>
      <c r="I72" s="7"/>
      <c r="J72" s="7"/>
      <c r="K72" s="7"/>
    </row>
    <row r="73" spans="1:11" ht="22.5" customHeight="1">
      <c r="A73" s="29"/>
      <c r="B73" s="5"/>
      <c r="C73" s="37"/>
      <c r="D73" s="37"/>
      <c r="E73" s="38"/>
      <c r="F73" s="5"/>
      <c r="G73" s="7"/>
      <c r="H73" s="7"/>
      <c r="I73" s="7"/>
      <c r="J73" s="7"/>
      <c r="K73" s="7"/>
    </row>
    <row r="74" spans="1:11" ht="22.5" customHeight="1">
      <c r="A74" s="29"/>
      <c r="B74" s="5"/>
      <c r="C74" s="37"/>
      <c r="D74" s="37"/>
      <c r="E74" s="38"/>
      <c r="F74" s="5"/>
      <c r="G74" s="7"/>
      <c r="H74" s="7"/>
      <c r="I74" s="7"/>
      <c r="J74" s="7"/>
      <c r="K74" s="7"/>
    </row>
    <row r="75" spans="1:11" ht="22.5" customHeight="1">
      <c r="A75" s="29"/>
      <c r="B75" s="5"/>
      <c r="C75" s="37"/>
      <c r="D75" s="37"/>
      <c r="E75" s="38"/>
      <c r="F75" s="5"/>
      <c r="G75" s="7"/>
      <c r="H75" s="7"/>
      <c r="I75" s="7"/>
      <c r="J75" s="7"/>
      <c r="K75" s="7"/>
    </row>
    <row r="76" spans="1:11" ht="22.5" customHeight="1">
      <c r="A76" s="29"/>
      <c r="B76" s="5"/>
      <c r="C76" s="37"/>
      <c r="D76" s="37"/>
      <c r="E76" s="38"/>
      <c r="F76" s="5"/>
      <c r="G76" s="7"/>
      <c r="H76" s="7"/>
      <c r="I76" s="7"/>
      <c r="J76" s="7"/>
      <c r="K76" s="7"/>
    </row>
    <row r="77" spans="1:11" ht="22.5" customHeight="1">
      <c r="A77" s="29"/>
      <c r="B77" s="5"/>
      <c r="C77" s="37"/>
      <c r="D77" s="37"/>
      <c r="E77" s="38"/>
      <c r="F77" s="5"/>
      <c r="G77" s="7"/>
      <c r="H77" s="7"/>
      <c r="I77" s="7"/>
      <c r="J77" s="7"/>
      <c r="K77" s="7"/>
    </row>
    <row r="78" spans="1:11" ht="22.5" customHeight="1">
      <c r="A78" s="29"/>
      <c r="B78" s="5"/>
      <c r="C78" s="37"/>
      <c r="D78" s="37"/>
      <c r="E78" s="38"/>
      <c r="F78" s="5"/>
      <c r="G78" s="7"/>
      <c r="H78" s="7"/>
      <c r="I78" s="7"/>
      <c r="J78" s="7"/>
      <c r="K78" s="7"/>
    </row>
    <row r="79" spans="1:11" ht="22.5" customHeight="1">
      <c r="A79" s="29"/>
      <c r="B79" s="5"/>
      <c r="C79" s="37"/>
      <c r="D79" s="37"/>
      <c r="E79" s="38"/>
      <c r="F79" s="5"/>
      <c r="G79" s="7"/>
      <c r="H79" s="7"/>
      <c r="I79" s="7"/>
      <c r="J79" s="7"/>
      <c r="K79" s="7"/>
    </row>
    <row r="80" spans="1:11" ht="22.5" customHeight="1">
      <c r="A80" s="29"/>
      <c r="B80" s="5"/>
      <c r="C80" s="37"/>
      <c r="D80" s="37"/>
      <c r="E80" s="38"/>
      <c r="F80" s="5"/>
      <c r="G80" s="7"/>
      <c r="H80" s="7"/>
      <c r="I80" s="7"/>
      <c r="J80" s="7"/>
      <c r="K80" s="7"/>
    </row>
    <row r="81" spans="1:11" ht="22.5" customHeight="1">
      <c r="A81" s="29"/>
      <c r="B81" s="5"/>
      <c r="C81" s="37"/>
      <c r="D81" s="37"/>
      <c r="E81" s="38"/>
      <c r="F81" s="5"/>
      <c r="G81" s="7"/>
      <c r="H81" s="7"/>
      <c r="I81" s="7"/>
      <c r="J81" s="7"/>
      <c r="K81" s="7"/>
    </row>
    <row r="82" spans="1:11" ht="22.5" customHeight="1">
      <c r="A82" s="29"/>
      <c r="B82" s="5"/>
      <c r="C82" s="37"/>
      <c r="D82" s="37"/>
      <c r="E82" s="38"/>
      <c r="F82" s="5"/>
      <c r="G82" s="7"/>
      <c r="H82" s="7"/>
      <c r="I82" s="7"/>
      <c r="J82" s="7"/>
      <c r="K82" s="7"/>
    </row>
    <row r="83" spans="1:11" ht="22.5" customHeight="1">
      <c r="A83" s="29"/>
      <c r="B83" s="5"/>
      <c r="C83" s="37"/>
      <c r="D83" s="37"/>
      <c r="E83" s="38"/>
      <c r="F83" s="5"/>
      <c r="G83" s="7"/>
      <c r="H83" s="7"/>
      <c r="I83" s="7"/>
      <c r="J83" s="7"/>
      <c r="K83" s="7"/>
    </row>
    <row r="84" spans="1:11" ht="22.5" customHeight="1">
      <c r="A84" s="29"/>
      <c r="B84" s="5"/>
      <c r="C84" s="37"/>
      <c r="D84" s="37"/>
      <c r="E84" s="38"/>
      <c r="F84" s="5"/>
      <c r="G84" s="7"/>
      <c r="H84" s="7"/>
      <c r="I84" s="7"/>
      <c r="J84" s="7"/>
      <c r="K84" s="7"/>
    </row>
    <row r="85" spans="1:11" ht="22.5" customHeight="1">
      <c r="A85" s="29"/>
      <c r="B85" s="5"/>
      <c r="C85" s="37"/>
      <c r="D85" s="37"/>
      <c r="E85" s="38"/>
      <c r="F85" s="5"/>
      <c r="G85" s="7"/>
      <c r="H85" s="7"/>
      <c r="I85" s="7"/>
      <c r="J85" s="7"/>
      <c r="K85" s="7"/>
    </row>
    <row r="86" spans="1:11" ht="22.5" customHeight="1">
      <c r="A86" s="29"/>
      <c r="B86" s="5"/>
      <c r="C86" s="37"/>
      <c r="D86" s="37"/>
      <c r="E86" s="38"/>
      <c r="F86" s="5"/>
      <c r="G86" s="7"/>
      <c r="H86" s="7"/>
      <c r="I86" s="7"/>
      <c r="J86" s="7"/>
      <c r="K86" s="7"/>
    </row>
    <row r="87" spans="1:11" ht="22.5" customHeight="1">
      <c r="A87" s="29"/>
      <c r="B87" s="5"/>
      <c r="C87" s="37"/>
      <c r="D87" s="37"/>
      <c r="E87" s="38"/>
      <c r="F87" s="5"/>
      <c r="G87" s="7"/>
      <c r="H87" s="7"/>
      <c r="I87" s="7"/>
      <c r="J87" s="7"/>
      <c r="K87" s="7"/>
    </row>
    <row r="88" spans="1:11" ht="22.5" customHeight="1">
      <c r="A88" s="29"/>
      <c r="B88" s="5"/>
      <c r="C88" s="37"/>
      <c r="D88" s="37"/>
      <c r="E88" s="38"/>
      <c r="F88" s="5"/>
      <c r="G88" s="7"/>
      <c r="H88" s="7"/>
      <c r="I88" s="7"/>
      <c r="J88" s="7"/>
      <c r="K88" s="7"/>
    </row>
    <row r="89" spans="1:11" ht="22.5" customHeight="1">
      <c r="A89" s="29"/>
      <c r="B89" s="5"/>
      <c r="C89" s="37"/>
      <c r="D89" s="37"/>
      <c r="E89" s="38"/>
      <c r="F89" s="5"/>
      <c r="G89" s="7"/>
      <c r="H89" s="7"/>
      <c r="I89" s="7"/>
      <c r="J89" s="7"/>
      <c r="K89" s="7"/>
    </row>
    <row r="90" spans="1:11" ht="22.5" customHeight="1">
      <c r="A90" s="29"/>
      <c r="B90" s="5"/>
      <c r="C90" s="37"/>
      <c r="D90" s="37"/>
      <c r="E90" s="38"/>
      <c r="F90" s="5"/>
      <c r="G90" s="7"/>
      <c r="H90" s="7"/>
      <c r="I90" s="7"/>
      <c r="J90" s="7"/>
      <c r="K90" s="7"/>
    </row>
    <row r="91" spans="1:11" ht="22.5" customHeight="1">
      <c r="A91" s="29"/>
      <c r="B91" s="5"/>
      <c r="C91" s="37"/>
      <c r="D91" s="37"/>
      <c r="E91" s="38"/>
      <c r="F91" s="5"/>
      <c r="G91" s="7"/>
      <c r="H91" s="7"/>
      <c r="I91" s="7"/>
      <c r="J91" s="7"/>
      <c r="K91" s="7"/>
    </row>
    <row r="92" spans="1:11" ht="22.5" customHeight="1">
      <c r="A92" s="29"/>
      <c r="B92" s="5"/>
      <c r="C92" s="37"/>
      <c r="D92" s="37"/>
      <c r="E92" s="38"/>
      <c r="F92" s="5"/>
      <c r="G92" s="7"/>
      <c r="H92" s="7"/>
      <c r="I92" s="7"/>
      <c r="J92" s="7"/>
      <c r="K92" s="7"/>
    </row>
    <row r="93" spans="1:11" ht="22.5" customHeight="1">
      <c r="A93" s="29"/>
      <c r="B93" s="5"/>
      <c r="C93" s="37"/>
      <c r="D93" s="37"/>
      <c r="E93" s="38"/>
      <c r="F93" s="5"/>
      <c r="G93" s="7"/>
      <c r="H93" s="7"/>
      <c r="I93" s="7"/>
      <c r="J93" s="7"/>
      <c r="K93" s="7"/>
    </row>
    <row r="94" spans="1:11" ht="22.5" customHeight="1">
      <c r="A94" s="29"/>
      <c r="B94" s="5"/>
      <c r="C94" s="37"/>
      <c r="D94" s="37"/>
      <c r="E94" s="38"/>
      <c r="F94" s="5"/>
      <c r="G94" s="7"/>
      <c r="H94" s="7"/>
      <c r="I94" s="7"/>
      <c r="J94" s="7"/>
      <c r="K94" s="7"/>
    </row>
    <row r="95" spans="1:11" ht="22.5" customHeight="1">
      <c r="A95" s="29"/>
      <c r="B95" s="5"/>
      <c r="C95" s="37"/>
      <c r="D95" s="37"/>
      <c r="E95" s="38"/>
      <c r="F95" s="5"/>
      <c r="G95" s="7"/>
      <c r="H95" s="7"/>
      <c r="I95" s="7"/>
      <c r="J95" s="7"/>
      <c r="K95" s="7"/>
    </row>
    <row r="96" spans="1:11" ht="22.5" customHeight="1">
      <c r="A96" s="29"/>
      <c r="B96" s="5"/>
      <c r="C96" s="37"/>
      <c r="D96" s="37"/>
      <c r="E96" s="38"/>
      <c r="F96" s="5"/>
      <c r="G96" s="7"/>
      <c r="H96" s="7"/>
      <c r="I96" s="7"/>
      <c r="J96" s="7"/>
      <c r="K96" s="7"/>
    </row>
    <row r="97" spans="1:11" ht="22.5" customHeight="1">
      <c r="A97" s="29"/>
      <c r="B97" s="5"/>
      <c r="C97" s="37"/>
      <c r="D97" s="37"/>
      <c r="E97" s="38"/>
      <c r="F97" s="5"/>
      <c r="G97" s="7"/>
      <c r="H97" s="7"/>
      <c r="I97" s="7"/>
      <c r="J97" s="7"/>
      <c r="K97" s="7"/>
    </row>
    <row r="98" spans="1:11" ht="22.5" customHeight="1">
      <c r="A98" s="29"/>
      <c r="B98" s="5"/>
      <c r="C98" s="37"/>
      <c r="D98" s="37"/>
      <c r="E98" s="38"/>
      <c r="F98" s="5"/>
      <c r="G98" s="7"/>
      <c r="H98" s="7"/>
      <c r="I98" s="7"/>
      <c r="J98" s="7"/>
      <c r="K98" s="7"/>
    </row>
    <row r="99" spans="1:11" ht="22.5" customHeight="1">
      <c r="A99" s="29"/>
      <c r="B99" s="5"/>
      <c r="C99" s="37"/>
      <c r="D99" s="37"/>
      <c r="E99" s="38"/>
      <c r="F99" s="5"/>
      <c r="G99" s="7"/>
      <c r="H99" s="7"/>
      <c r="I99" s="7"/>
      <c r="J99" s="7"/>
      <c r="K99" s="7"/>
    </row>
    <row r="100" spans="1:11" ht="22.5" customHeight="1">
      <c r="A100" s="29"/>
      <c r="B100" s="5"/>
      <c r="C100" s="37"/>
      <c r="D100" s="37"/>
      <c r="E100" s="38"/>
      <c r="F100" s="5"/>
      <c r="G100" s="7"/>
      <c r="H100" s="7"/>
      <c r="I100" s="7"/>
      <c r="J100" s="7"/>
      <c r="K100" s="7"/>
    </row>
  </sheetData>
  <mergeCells count="14">
    <mergeCell ref="H14:J14"/>
    <mergeCell ref="H13:J13"/>
    <mergeCell ref="H5:J5"/>
    <mergeCell ref="H8:J8"/>
    <mergeCell ref="H9:J9"/>
    <mergeCell ref="H12:J12"/>
    <mergeCell ref="A1:A2"/>
    <mergeCell ref="H11:J11"/>
    <mergeCell ref="H7:J7"/>
    <mergeCell ref="H6:J6"/>
    <mergeCell ref="C2:K2"/>
    <mergeCell ref="C1:K1"/>
    <mergeCell ref="H10:J10"/>
    <mergeCell ref="C5:E5"/>
  </mergeCells>
  <dataValidations count="1">
    <dataValidation type="list" allowBlank="1" showErrorMessage="1" sqref="D7:D100" xr:uid="{00000000-0002-0000-0200-000000000000}">
      <formula1>$H$6:H100</formula1>
    </dataValidation>
  </dataValidations>
  <hyperlinks>
    <hyperlink ref="A4" location="'Cad Iniciais'!A1" display="Cadastros Iniciais" xr:uid="{51ABE80D-88EE-4585-BE52-88C5116A17DB}"/>
    <hyperlink ref="A5" location="'Cadastro de Cargos'!A1" display="Cadastro de cargos" xr:uid="{22284F1F-F9DB-4F9C-9982-E6B3A3E33266}"/>
    <hyperlink ref="A6" location="'Cadastro de Funcionários'!A1" display="Cadastro de funcionários" xr:uid="{274FCD28-D361-4397-A788-1AABAE68B8B7}"/>
    <hyperlink ref="A7" location="'Receitas Custos'!A1" display="Receitas e custos RH" xr:uid="{3C20C3DD-AE3A-4FBE-9948-F6876B865F69}"/>
    <hyperlink ref="A8" location="Férias!A1" display="Controle de férias" xr:uid="{8E9C7E5B-73F1-40E6-9357-A44F97E49741}"/>
    <hyperlink ref="A9" location="Demissões!A1" display="Demissões" xr:uid="{FAA192D0-EFCB-4A72-9E49-B50FF611BB4E}"/>
    <hyperlink ref="A10" location="Treinamentos!A1" display="Treinamentos" xr:uid="{6C194215-8D27-4CC0-BB0C-C4548DF439C2}"/>
    <hyperlink ref="A11" location="Promoções!A1" display="Promoções" xr:uid="{96021830-B5AB-4F33-BF23-9D3710A707EB}"/>
    <hyperlink ref="A12" location="Absenteismo!A1" display="Absenteísmo" xr:uid="{531AEFD5-891A-473B-8672-33663FA82FB4}"/>
    <hyperlink ref="A3" location="Apresentação!A1" display="Apresentação" xr:uid="{5169F5AB-2873-4BD7-B476-985544D709B0}"/>
  </hyperlinks>
  <pageMargins left="0.511811024" right="0.511811024" top="0.78740157499999996" bottom="0.78740157499999996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CCC31"/>
  </sheetPr>
  <dimension ref="A1:AQ205"/>
  <sheetViews>
    <sheetView showGridLines="0" workbookViewId="0">
      <selection activeCell="A7" sqref="A7"/>
    </sheetView>
  </sheetViews>
  <sheetFormatPr defaultColWidth="12.625" defaultRowHeight="15" customHeight="1"/>
  <cols>
    <col min="1" max="1" width="23.625" style="96" customWidth="1"/>
    <col min="2" max="2" width="7.5" style="96" customWidth="1"/>
    <col min="3" max="3" width="19.875" style="96" customWidth="1"/>
    <col min="4" max="4" width="17.25" style="96" customWidth="1"/>
    <col min="5" max="5" width="19.625" style="96" customWidth="1"/>
    <col min="6" max="6" width="29.25" style="96" customWidth="1"/>
    <col min="7" max="7" width="27.75" style="96" customWidth="1"/>
    <col min="8" max="9" width="19" style="96" customWidth="1"/>
    <col min="10" max="10" width="21.25" style="96" customWidth="1"/>
    <col min="11" max="11" width="7.625" style="96" hidden="1" customWidth="1"/>
    <col min="12" max="12" width="13.375" style="96" hidden="1" customWidth="1"/>
    <col min="13" max="14" width="9.875" style="96" hidden="1" customWidth="1"/>
    <col min="15" max="17" width="16.125" style="96" hidden="1" customWidth="1"/>
    <col min="18" max="18" width="9.125" style="96" hidden="1" customWidth="1"/>
    <col min="19" max="19" width="7.625" style="96" hidden="1" customWidth="1"/>
    <col min="20" max="20" width="11.625" style="96" hidden="1" customWidth="1"/>
    <col min="21" max="22" width="17.875" style="96" hidden="1" customWidth="1"/>
    <col min="23" max="23" width="9.125" style="96" hidden="1" customWidth="1"/>
    <col min="24" max="26" width="9" style="96" hidden="1" customWidth="1"/>
    <col min="27" max="27" width="12" style="96" hidden="1" customWidth="1"/>
    <col min="28" max="28" width="13.75" style="96" hidden="1" customWidth="1"/>
    <col min="29" max="29" width="19.875" style="96" hidden="1" customWidth="1"/>
    <col min="30" max="34" width="7.625" style="96" hidden="1" customWidth="1"/>
    <col min="35" max="35" width="7.625" style="96" customWidth="1"/>
    <col min="36" max="36" width="12.125" style="96" customWidth="1"/>
    <col min="37" max="37" width="14.625" style="96" customWidth="1"/>
    <col min="38" max="38" width="18" style="96" customWidth="1"/>
    <col min="39" max="40" width="25.75" style="96" customWidth="1"/>
    <col min="41" max="43" width="7.75" style="96" customWidth="1"/>
  </cols>
  <sheetData>
    <row r="1" spans="1:43" ht="33.75" customHeight="1">
      <c r="A1" s="124"/>
      <c r="B1" s="122" t="s">
        <v>30</v>
      </c>
      <c r="C1" s="98"/>
      <c r="D1" s="98"/>
      <c r="E1" s="98"/>
      <c r="F1" s="98"/>
      <c r="G1" s="98"/>
      <c r="H1" s="98"/>
      <c r="I1" s="98"/>
      <c r="J1" s="102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 t="s">
        <v>31</v>
      </c>
      <c r="AF1" s="13" t="str">
        <f>IF(ISERROR(
IF('Outros Cadastros'!E5="","",'Outros Cadastros'!E5)),"",IF('Outros Cadastros'!E5="","",'Outros Cadastros'!E5))</f>
        <v>Ensino fundamental</v>
      </c>
      <c r="AG1" s="13" t="str">
        <f>IF(ISERROR(
IF('Cadastro de Cargos'!C7="","",'Cadastro de Cargos'!C7)),"",IF('Cadastro de Cargos'!C7="","",'Cadastro de Cargos'!C7))</f>
        <v>Sócio</v>
      </c>
      <c r="AH1" s="13"/>
      <c r="AI1" s="13"/>
      <c r="AJ1" s="24"/>
      <c r="AK1" s="24"/>
      <c r="AL1" s="24"/>
      <c r="AM1" s="24"/>
      <c r="AN1" s="24"/>
      <c r="AO1" s="24"/>
      <c r="AP1" s="24"/>
      <c r="AQ1" s="26"/>
    </row>
    <row r="2" spans="1:43" ht="33.75" customHeight="1">
      <c r="A2" s="98"/>
      <c r="B2" s="123" t="s">
        <v>32</v>
      </c>
      <c r="C2" s="105"/>
      <c r="D2" s="105"/>
      <c r="E2" s="105"/>
      <c r="F2" s="105"/>
      <c r="G2" s="105"/>
      <c r="H2" s="105"/>
      <c r="I2" s="105"/>
      <c r="J2" s="106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 t="s">
        <v>33</v>
      </c>
      <c r="AF2" s="13" t="str">
        <f>IF(ISERROR(
IF('Outros Cadastros'!E6="","",'Outros Cadastros'!E6)),"",IF('Outros Cadastros'!E6="","",'Outros Cadastros'!E6))</f>
        <v>Ensino médio</v>
      </c>
      <c r="AG2" s="13" t="str">
        <f>IF(ISERROR(
IF('Cadastro de Cargos'!C8="","",'Cadastro de Cargos'!C8)),"",IF('Cadastro de Cargos'!C8="","",'Cadastro de Cargos'!C8))</f>
        <v>Estoquista</v>
      </c>
      <c r="AH2" s="13"/>
      <c r="AI2" s="13"/>
      <c r="AJ2" s="24"/>
      <c r="AK2" s="24"/>
      <c r="AL2" s="24"/>
      <c r="AM2" s="24"/>
      <c r="AN2" s="24"/>
      <c r="AO2" s="24"/>
      <c r="AP2" s="24"/>
      <c r="AQ2" s="26"/>
    </row>
    <row r="3" spans="1:43" ht="22.5" customHeight="1">
      <c r="A3" s="15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 t="str">
        <f>IF(ISERROR(
IF('Outros Cadastros'!E7="","",'Outros Cadastros'!E7)),"",IF('Outros Cadastros'!E7="","",'Outros Cadastros'!E7))</f>
        <v>Superior completo</v>
      </c>
      <c r="AG3" s="5" t="str">
        <f>IF(ISERROR(
IF('Cadastro de Cargos'!C9="","",'Cadastro de Cargos'!C9)),"",IF('Cadastro de Cargos'!C9="","",'Cadastro de Cargos'!C9))</f>
        <v>Vendedor</v>
      </c>
      <c r="AH3" s="5"/>
      <c r="AI3" s="5"/>
      <c r="AJ3" s="26"/>
      <c r="AK3" s="26"/>
      <c r="AL3" s="26"/>
      <c r="AM3" s="26"/>
      <c r="AN3" s="26"/>
      <c r="AO3" s="26"/>
      <c r="AP3" s="26"/>
      <c r="AQ3" s="26"/>
    </row>
    <row r="4" spans="1:43" ht="22.5" customHeight="1">
      <c r="A4" s="155" t="s">
        <v>2</v>
      </c>
      <c r="B4" s="5"/>
      <c r="C4" s="110" t="s">
        <v>5</v>
      </c>
      <c r="D4" s="108"/>
      <c r="E4" s="108"/>
      <c r="F4" s="108"/>
      <c r="G4" s="108"/>
      <c r="H4" s="108"/>
      <c r="I4" s="108"/>
      <c r="J4" s="109"/>
      <c r="K4" s="5"/>
      <c r="L4" s="5"/>
      <c r="M4" s="5"/>
      <c r="N4" s="5"/>
      <c r="O4" s="5"/>
      <c r="P4" s="5"/>
      <c r="Q4" s="5"/>
      <c r="R4" s="5"/>
      <c r="S4" s="5"/>
      <c r="T4" s="5"/>
      <c r="U4" s="26"/>
      <c r="V4" s="41"/>
      <c r="W4" s="5"/>
      <c r="X4" s="5"/>
      <c r="Y4" s="5"/>
      <c r="Z4" s="5"/>
      <c r="AA4" s="5"/>
      <c r="AB4" s="5"/>
      <c r="AC4" s="5"/>
      <c r="AD4" s="5"/>
      <c r="AE4" s="5"/>
      <c r="AF4" s="5" t="str">
        <f>IF(ISERROR(
IF('Outros Cadastros'!E9="","",'Outros Cadastros'!E9)),"",IF('Outros Cadastros'!E9="","",'Outros Cadastros'!E9))</f>
        <v>Pós-graduação completa</v>
      </c>
      <c r="AG4" s="5" t="str">
        <f>IF(ISERROR(
IF('Cadastro de Cargos'!C11="","",'Cadastro de Cargos'!C11)),"",IF('Cadastro de Cargos'!C11="","",'Cadastro de Cargos'!C11))</f>
        <v/>
      </c>
      <c r="AH4" s="5"/>
      <c r="AI4" s="5"/>
      <c r="AJ4" s="121" t="s">
        <v>34</v>
      </c>
      <c r="AK4" s="108"/>
      <c r="AL4" s="108"/>
      <c r="AM4" s="108"/>
      <c r="AN4" s="109"/>
      <c r="AO4" s="26"/>
      <c r="AP4" s="26"/>
      <c r="AQ4" s="26"/>
    </row>
    <row r="5" spans="1:43" ht="22.5" customHeight="1">
      <c r="A5" s="155" t="s">
        <v>4</v>
      </c>
      <c r="B5" s="5"/>
      <c r="C5" s="44" t="s">
        <v>35</v>
      </c>
      <c r="D5" s="45" t="s">
        <v>36</v>
      </c>
      <c r="E5" s="45" t="s">
        <v>37</v>
      </c>
      <c r="F5" s="45" t="s">
        <v>38</v>
      </c>
      <c r="G5" s="45" t="s">
        <v>39</v>
      </c>
      <c r="H5" s="45" t="s">
        <v>40</v>
      </c>
      <c r="I5" s="45" t="s">
        <v>41</v>
      </c>
      <c r="J5" s="46" t="s">
        <v>42</v>
      </c>
      <c r="K5" s="5"/>
      <c r="L5" s="47" t="s">
        <v>43</v>
      </c>
      <c r="M5" s="47" t="s">
        <v>44</v>
      </c>
      <c r="N5" s="47" t="s">
        <v>45</v>
      </c>
      <c r="O5" s="47" t="s">
        <v>46</v>
      </c>
      <c r="P5" s="47" t="str">
        <f>"aux gráfico faixa etária "&amp;'Cad Iniciais'!$D$6</f>
        <v>aux gráfico faixa etária 2024</v>
      </c>
      <c r="Q5" s="47" t="str">
        <f>"aux gráfico func no início de "&amp;'Cad Iniciais'!$D$6</f>
        <v>aux gráfico func no início de 2024</v>
      </c>
      <c r="R5" s="49" t="s">
        <v>47</v>
      </c>
      <c r="S5" s="49" t="s">
        <v>48</v>
      </c>
      <c r="T5" s="49" t="s">
        <v>49</v>
      </c>
      <c r="U5" s="47" t="s">
        <v>50</v>
      </c>
      <c r="V5" s="47" t="s">
        <v>51</v>
      </c>
      <c r="W5" s="47" t="s">
        <v>52</v>
      </c>
      <c r="X5" s="47" t="s">
        <v>53</v>
      </c>
      <c r="Y5" s="47" t="s">
        <v>54</v>
      </c>
      <c r="Z5" s="47" t="s">
        <v>55</v>
      </c>
      <c r="AA5" s="47" t="str">
        <f>"total de func em "&amp;'Cad Iniciais'!$D$6</f>
        <v>total de func em 2024</v>
      </c>
      <c r="AB5" s="47" t="str">
        <f>"total de func no início de "&amp;'Cad Iniciais'!$D$6</f>
        <v>total de func no início de 2024</v>
      </c>
      <c r="AC5" s="49" t="s">
        <v>56</v>
      </c>
      <c r="AD5" s="5"/>
      <c r="AE5" s="5"/>
      <c r="AF5" s="5" t="str">
        <f>IF(ISERROR(
IF('Outros Cadastros'!E10="","",'Outros Cadastros'!E10)),"",IF('Outros Cadastros'!E10="","",'Outros Cadastros'!E10))</f>
        <v>Pós-graduação incompleta</v>
      </c>
      <c r="AG5" s="5" t="str">
        <f>IF(ISERROR(
IF('Cadastro de Cargos'!C12="","",'Cadastro de Cargos'!C12)),"",IF('Cadastro de Cargos'!C12="","",'Cadastro de Cargos'!C12))</f>
        <v/>
      </c>
      <c r="AH5" s="5"/>
      <c r="AI5" s="5"/>
      <c r="AJ5" s="53" t="s">
        <v>57</v>
      </c>
      <c r="AK5" s="53" t="s">
        <v>58</v>
      </c>
      <c r="AL5" s="53" t="s">
        <v>59</v>
      </c>
      <c r="AM5" s="53" t="s">
        <v>60</v>
      </c>
      <c r="AN5" s="53" t="s">
        <v>61</v>
      </c>
      <c r="AO5" s="26"/>
      <c r="AP5" s="26"/>
      <c r="AQ5" s="26"/>
    </row>
    <row r="6" spans="1:43" ht="22.5" customHeight="1">
      <c r="A6" s="158" t="s">
        <v>5</v>
      </c>
      <c r="B6" s="5"/>
      <c r="C6" s="18" t="s">
        <v>62</v>
      </c>
      <c r="D6" s="18" t="s">
        <v>33</v>
      </c>
      <c r="E6" s="55">
        <v>29440</v>
      </c>
      <c r="F6" s="18" t="s">
        <v>63</v>
      </c>
      <c r="G6" s="18" t="s">
        <v>29</v>
      </c>
      <c r="H6" s="55">
        <v>43070</v>
      </c>
      <c r="I6" s="55">
        <v>43190</v>
      </c>
      <c r="J6" s="56" t="str">
        <f t="shared" ref="J6:J37" ca="1" si="0">IF(ISERROR(
IF(I6="","",R6&amp;" anos e "&amp;S6&amp;" meses")),"",IF(I6="","",R6&amp;" anos e "&amp;S6&amp;" meses"))</f>
        <v>0 anos e 4 meses</v>
      </c>
      <c r="K6" s="5"/>
      <c r="L6" s="5" t="str">
        <f>IF(ISERROR(
IF(G6="","",VLOOKUP(C6,Promoções!$C$6:$F$292,4,0))),G6,IF(G6="","",VLOOKUP(C6,Promoções!$C$6:$F$292,4,0)))</f>
        <v>Sócio</v>
      </c>
      <c r="M6" s="5" t="str">
        <f>IF(ISERROR(
IF(L6="","",VLOOKUP(L6,'Cadastro de Cargos'!$C$7:$D$100,2,0))),"",IF(L6="","",VLOOKUP(L6,'Cadastro de Cargos'!$C$7:$D$100,2,0)))</f>
        <v>Operacional</v>
      </c>
      <c r="N6" s="5">
        <f t="shared" ref="N6:N37" ca="1" si="1">IF(ISERROR(
IF(E6="","",ROUND((TODAY()-E6)/365,0))),"",IF(E6="","",ROUND((TODAY()-E6)/365,0)))</f>
        <v>46</v>
      </c>
      <c r="O6" s="57" t="str">
        <f t="shared" ref="O6:O37" ca="1" si="2">IF(ISERROR(
IF(N6="","",IF(N6&gt;60,"Mais de 60 anos",IF(N6&gt;54,"54 a 60 anos",IF(N6&gt;44,"44 a 53 anos",IF(N6&gt;34,"34 a 43 anos",IF(N6&gt;24,"24 a 33 anos","18 a 23 anos"))))))),"",IF(N6="","",IF(N6&gt;60,"Mais de 60 anos",IF(N6&gt;54,"54 a 60 anos",IF(N6&gt;44,"44 a 53 anos",IF(N6&gt;34,"34 a 43 anos",IF(N6&gt;24,"24 a 33 anos","18 a 23 anos")))))))</f>
        <v>44 a 53 anos</v>
      </c>
      <c r="P6" s="57">
        <f>IF(ISERROR(
IF(W6="","",IF(AND(W6&lt;='Cad Iniciais'!$D$6,Y6&gt;'Cad Iniciais'!$D$6),1,0))),"",IF(W6="","",IF(AND(W6&lt;='Cad Iniciais'!$D$6,Y6&gt;'Cad Iniciais'!$D$6),1,0)))</f>
        <v>0</v>
      </c>
      <c r="Q6" s="57">
        <f>IF(ISERROR(
IF(W6="","",IF(AND(W6&lt;=('Cad Iniciais'!$D$6-1),Y6&gt;'Cad Iniciais'!$D$6-1),1,0))),"",IF(W6="","",IF(W6="","",IF(AND(W6&lt;=('Cad Iniciais'!$D$6-1),Y6&gt;'Cad Iniciais'!$D$6-1),1,0))))</f>
        <v>0</v>
      </c>
      <c r="R6" s="26">
        <f t="shared" ref="R6:R37" ca="1" si="3">IF(ISERROR(
IF(I6="","",IF(I6="Ativo",TRUNC((TODAY()-H6)/30/12,0),TRUNC((I6-H6)/30/12,0)))),"",IF(I6="","",IF(I6="Ativo",TRUNC((TODAY()-H6)/30/12,0),TRUNC((I6-H6)/30/12,0))))</f>
        <v>0</v>
      </c>
      <c r="S6" s="26">
        <f t="shared" ref="S6:S37" ca="1" si="4">IF(ISERROR(
IF(I6="","",IF(I6="Ativo",TRUNC(MOD((TODAY()-H6)/30,12),0),TRUNC(MOD((I6-H6)/30,12),0)))),"",IF(I6="","",IF(I6="Ativo",TRUNC(MOD((TODAY()-H6)/30,12),0),TRUNC(MOD((I6-H6)/30,12),0))))</f>
        <v>4</v>
      </c>
      <c r="T6" s="26">
        <f t="shared" ref="T6:T37" ca="1" si="5">IF(ISERROR(
(R6*12+S6)),"",(R6*12+S6))</f>
        <v>4</v>
      </c>
      <c r="U6" s="26" t="str">
        <f>IF(ISERROR(
IF(H6="","",IF(YEAR(H6)&lt;='Cad Iniciais'!$D$6,"SIM",""))),"",IF(H6="","",IF(YEAR(H6)&lt;='Cad Iniciais'!$D$6,"SIM","")))</f>
        <v>SIM</v>
      </c>
      <c r="V6" s="26" t="str">
        <f ca="1">IF(ISERROR(
IF(H6="","",IF(AND(YEAR(H6)='Cad Iniciais'!$D$6,I6="Ativo",TODAY()-H6&gt;90),"SIM",IF(AND(YEAR(H6)='Cad Iniciais'!$D$6,I6-H6&gt;90),"SIM","")))),"",IF(H6="","",IF(AND(YEAR(H6)='Cad Iniciais'!$D$6,I6="Ativo",TODAY()-H6&gt;90),"SIM",IF(AND(YEAR(H6)='Cad Iniciais'!$D$6,I6-H6&gt;90),"SIM",""))))</f>
        <v/>
      </c>
      <c r="W6" s="26">
        <f t="shared" ref="W6:W37" si="6">IF(ISERROR(
IF(H6="","",YEAR(H6))),"",IF(H6="","",YEAR(H6)))</f>
        <v>2017</v>
      </c>
      <c r="X6" s="26">
        <f t="shared" ref="X6:X37" si="7">IF(ISERROR(
IF(H6="","",MONTH(H6))),"",IF(H6="","",MONTH(H6)))</f>
        <v>12</v>
      </c>
      <c r="Y6" s="26">
        <f t="shared" ref="Y6:Y37" si="8">IF(ISERROR(
IF(I6="","",YEAR(I6))),"",IF(I6="","",YEAR(I6)))</f>
        <v>2018</v>
      </c>
      <c r="Z6" s="26">
        <f t="shared" ref="Z6:Z37" si="9">IF(ISERROR(
IF(OR(I6="",I6="Ativo"),"",MONTH(I6))),"",IF(OR(I6="",I6="Ativo"),"",MONTH(I6)))</f>
        <v>3</v>
      </c>
      <c r="AA6" s="26">
        <f>IF(ISERROR(
IF(W6="","",IF(AND(W6&lt;='Cad Iniciais'!$D$6,Y6&gt;'Cad Iniciais'!$D$6),1,0))),"",IF(W6="","",IF(AND(W6&lt;='Cad Iniciais'!$D$6,Y6&gt;'Cad Iniciais'!$D$6),1,0)))</f>
        <v>0</v>
      </c>
      <c r="AB6" s="26">
        <f>IF(ISERROR(
IF(W6="","",IF(AND(W6&lt;=('Cad Iniciais'!$D$6-1),Y6&gt;'Cad Iniciais'!$D$6-1),1,0))),"",IF(W6="","",IF(W6="","",IF(AND(W6&lt;=('Cad Iniciais'!$D$6-1),Y6&gt;'Cad Iniciais'!$D$6-1),1,0))))</f>
        <v>0</v>
      </c>
      <c r="AC6" s="61" t="str">
        <f>IF(ISERROR(
IF(I6="Ativo","",VLOOKUP(C6,Demissões!$C$6:$E$100,3,0))),"",IF(I6="Ativo","",VLOOKUP(C6,Demissões!$C$6:$E$100,3,0)))</f>
        <v>Dispensa sem justa causa</v>
      </c>
      <c r="AD6" s="5"/>
      <c r="AE6" s="5"/>
      <c r="AF6" s="5" t="str">
        <f>IF(ISERROR(
IF('Outros Cadastros'!E11="","",'Outros Cadastros'!E11)),"",IF('Outros Cadastros'!E11="","",'Outros Cadastros'!E11))</f>
        <v>Mestre</v>
      </c>
      <c r="AG6" s="5" t="str">
        <f>IF(ISERROR(
IF('Cadastro de Cargos'!C13="","",'Cadastro de Cargos'!C13)),"",IF('Cadastro de Cargos'!C13="","",'Cadastro de Cargos'!C13))</f>
        <v/>
      </c>
      <c r="AH6" s="5"/>
      <c r="AI6" s="5"/>
      <c r="AJ6" s="62">
        <f>IF(C6="","",COUNTIF(Absenteismo!$D$6:$D$100,'Cadastro de Funcionários'!C6))</f>
        <v>0</v>
      </c>
      <c r="AK6" s="62">
        <f>IF($C6="","",COUNTIFS(Absenteismo!$D$6:$D$100,'Cadastro de Funcionários'!$C6,Absenteismo!$E$6:$E$100,"Sim"))</f>
        <v>0</v>
      </c>
      <c r="AL6" s="62">
        <f>IF($C6="","",COUNTIFS(Absenteismo!$D$6:$D$100,'Cadastro de Funcionários'!$C6,Absenteismo!$E$6:$E$100,"Não"))</f>
        <v>0</v>
      </c>
      <c r="AM6" s="62">
        <f>IF($C6="","",COUNTIFS(Absenteismo!$D$6:$D$100,'Cadastro de Funcionários'!$C6,Absenteismo!$E$6:$E$100,"Sim",Absenteismo!$F$6:$F$100,"Sim"))</f>
        <v>0</v>
      </c>
      <c r="AN6" s="62">
        <f>IF($C6="","",COUNTIFS(Absenteismo!$D$6:$D$100,'Cadastro de Funcionários'!$C6,Absenteismo!$E$6:$E$100,"Sim",Absenteismo!$F$6:$F$100,"Não"))</f>
        <v>0</v>
      </c>
      <c r="AO6" s="26"/>
      <c r="AP6" s="26"/>
      <c r="AQ6" s="26"/>
    </row>
    <row r="7" spans="1:43" ht="22.5" customHeight="1">
      <c r="A7" s="155" t="s">
        <v>7</v>
      </c>
      <c r="B7" s="5"/>
      <c r="C7" s="18" t="s">
        <v>64</v>
      </c>
      <c r="D7" s="18" t="s">
        <v>31</v>
      </c>
      <c r="E7" s="55">
        <v>28653</v>
      </c>
      <c r="F7" s="18" t="s">
        <v>65</v>
      </c>
      <c r="G7" s="18" t="s">
        <v>26</v>
      </c>
      <c r="H7" s="55">
        <v>42891</v>
      </c>
      <c r="I7" s="55" t="str">
        <f>IF(ISERROR(
IF(C7="","",IFERROR(VLOOKUP(C7,Demissões!$C$6:$D$100,2,0),"Ativo"))),"",IF(C7="","",IFERROR(VLOOKUP(C7,Demissões!$C$6:$D$100,2,0),"Ativo")))</f>
        <v>Ativo</v>
      </c>
      <c r="J7" s="56" t="str">
        <f t="shared" ca="1" si="0"/>
        <v>9 anos e 3 meses</v>
      </c>
      <c r="K7" s="5"/>
      <c r="L7" s="5" t="str">
        <f>IF(ISERROR(
IF(G7="","",VLOOKUP(C7,Promoções!$C$6:$F$292,4,0))),G7,IF(G7="","",VLOOKUP(C7,Promoções!$C$6:$F$292,4,0)))</f>
        <v>Sócio</v>
      </c>
      <c r="M7" s="5" t="str">
        <f>IF(ISERROR(
IF(L7="","",VLOOKUP(L7,'Cadastro de Cargos'!$C$7:$D$100,2,0))),"",IF(L7="","",VLOOKUP(L7,'Cadastro de Cargos'!$C$7:$D$100,2,0)))</f>
        <v>Operacional</v>
      </c>
      <c r="N7" s="5">
        <f t="shared" ca="1" si="1"/>
        <v>48</v>
      </c>
      <c r="O7" s="57" t="str">
        <f t="shared" ca="1" si="2"/>
        <v>44 a 53 anos</v>
      </c>
      <c r="P7" s="57">
        <f>IF(ISERROR(
IF(W7="","",IF(AND(W7&lt;='Cad Iniciais'!$D$6,Y7&gt;'Cad Iniciais'!$D$6),1,0))),"",IF(W7="","",IF(AND(W7&lt;='Cad Iniciais'!$D$6,Y7&gt;'Cad Iniciais'!$D$6),1,0)))</f>
        <v>1</v>
      </c>
      <c r="Q7" s="57">
        <f>IF(ISERROR(
IF(W7="","",IF(AND(W7&lt;=('Cad Iniciais'!$D$6-1),Y7&gt;'Cad Iniciais'!$D$6-1),1,0))),"",IF(W7="","",IF(W7="","",IF(AND(W7&lt;=('Cad Iniciais'!$D$6-1),Y7&gt;'Cad Iniciais'!$D$6-1),1,0))))</f>
        <v>1</v>
      </c>
      <c r="R7" s="26">
        <f t="shared" ca="1" si="3"/>
        <v>9</v>
      </c>
      <c r="S7" s="26">
        <f t="shared" ca="1" si="4"/>
        <v>3</v>
      </c>
      <c r="T7" s="26">
        <f t="shared" ca="1" si="5"/>
        <v>111</v>
      </c>
      <c r="U7" s="26" t="str">
        <f>IF(ISERROR(
IF(H7="","",IF(YEAR(H7)&lt;='Cad Iniciais'!$D$6,"SIM",""))),"",IF(H7="","",IF(YEAR(H7)&lt;='Cad Iniciais'!$D$6,"SIM","")))</f>
        <v>SIM</v>
      </c>
      <c r="V7" s="26" t="str">
        <f ca="1">IF(ISERROR(
IF(H7="","",IF(AND(YEAR(H7)='Cad Iniciais'!$D$6,I7="Ativo",TODAY()-H7&gt;90),"SIM",IF(AND(YEAR(H7)='Cad Iniciais'!$D$6,I7-H7&gt;90),"SIM","")))),"",IF(H7="","",IF(AND(YEAR(H7)='Cad Iniciais'!$D$6,I7="Ativo",TODAY()-H7&gt;90),"SIM",IF(AND(YEAR(H7)='Cad Iniciais'!$D$6,I7-H7&gt;90),"SIM",""))))</f>
        <v/>
      </c>
      <c r="W7" s="26">
        <f t="shared" si="6"/>
        <v>2017</v>
      </c>
      <c r="X7" s="26">
        <f t="shared" si="7"/>
        <v>6</v>
      </c>
      <c r="Y7" s="26" t="str">
        <f t="shared" si="8"/>
        <v/>
      </c>
      <c r="Z7" s="26" t="str">
        <f t="shared" si="9"/>
        <v/>
      </c>
      <c r="AA7" s="26">
        <f>IF(ISERROR(
IF(W7="","",IF(AND(W7&lt;='Cad Iniciais'!$D$6,Y7&gt;'Cad Iniciais'!$D$6),1,0))),"",IF(W7="","",IF(AND(W7&lt;='Cad Iniciais'!$D$6,Y7&gt;'Cad Iniciais'!$D$6),1,0)))</f>
        <v>1</v>
      </c>
      <c r="AB7" s="26">
        <f>IF(ISERROR(
IF(W7="","",IF(AND(W7&lt;=('Cad Iniciais'!$D$6-1),Y7&gt;'Cad Iniciais'!$D$6-1),1,0))),"",IF(W7="","",IF(W7="","",IF(AND(W7&lt;=('Cad Iniciais'!$D$6-1),Y7&gt;'Cad Iniciais'!$D$6-1),1,0))))</f>
        <v>1</v>
      </c>
      <c r="AC7" s="61" t="str">
        <f>IF(ISERROR(
IF(I7="Ativo","",VLOOKUP(C7,Demissões!$C$6:$E$100,3,0))),"",IF(I7="Ativo","",VLOOKUP(C7,Demissões!$C$6:$E$100,3,0)))</f>
        <v/>
      </c>
      <c r="AD7" s="5"/>
      <c r="AE7" s="5"/>
      <c r="AF7" s="5" t="str">
        <f>IF(ISERROR(
IF('Outros Cadastros'!E12="","",'Outros Cadastros'!E12)),"",IF('Outros Cadastros'!E12="","",'Outros Cadastros'!E12))</f>
        <v>Doutor</v>
      </c>
      <c r="AG7" s="5" t="str">
        <f>IF(ISERROR(
IF('Cadastro de Cargos'!C14="","",'Cadastro de Cargos'!C14)),"",IF('Cadastro de Cargos'!C14="","",'Cadastro de Cargos'!C14))</f>
        <v/>
      </c>
      <c r="AH7" s="5"/>
      <c r="AI7" s="5"/>
      <c r="AJ7" s="62">
        <f>IF(C7="","",COUNTIF(Absenteismo!$D$6:$D$100,'Cadastro de Funcionários'!C7))</f>
        <v>0</v>
      </c>
      <c r="AK7" s="62">
        <f>IF($C7="","",COUNTIFS(Absenteismo!$D$6:$D$100,'Cadastro de Funcionários'!$C7,Absenteismo!$E$6:$E$100,"Sim"))</f>
        <v>0</v>
      </c>
      <c r="AL7" s="62">
        <f>IF($C7="","",COUNTIFS(Absenteismo!$D$6:$D$100,'Cadastro de Funcionários'!$C7,Absenteismo!$E$6:$E$100,"Não"))</f>
        <v>0</v>
      </c>
      <c r="AM7" s="62">
        <f>IF($C7="","",COUNTIFS(Absenteismo!$D$6:$D$100,'Cadastro de Funcionários'!$C7,Absenteismo!$E$6:$E$100,"Sim",Absenteismo!$F$6:$F$100,"Sim"))</f>
        <v>0</v>
      </c>
      <c r="AN7" s="62">
        <f>IF($C7="","",COUNTIFS(Absenteismo!$D$6:$D$100,'Cadastro de Funcionários'!$C7,Absenteismo!$E$6:$E$100,"Sim",Absenteismo!$F$6:$F$100,"Não"))</f>
        <v>0</v>
      </c>
      <c r="AO7" s="26"/>
      <c r="AP7" s="26"/>
      <c r="AQ7" s="26"/>
    </row>
    <row r="8" spans="1:43" ht="22.5" customHeight="1">
      <c r="A8" s="155" t="s">
        <v>8</v>
      </c>
      <c r="B8" s="5"/>
      <c r="C8" s="18" t="s">
        <v>66</v>
      </c>
      <c r="D8" s="18" t="s">
        <v>31</v>
      </c>
      <c r="E8" s="55">
        <v>29106</v>
      </c>
      <c r="F8" s="18" t="s">
        <v>67</v>
      </c>
      <c r="G8" s="18" t="s">
        <v>28</v>
      </c>
      <c r="H8" s="55">
        <v>42956</v>
      </c>
      <c r="I8" s="55" t="s">
        <v>68</v>
      </c>
      <c r="J8" s="56" t="str">
        <f t="shared" ca="1" si="0"/>
        <v>9 anos e 1 meses</v>
      </c>
      <c r="K8" s="5"/>
      <c r="L8" s="5" t="str">
        <f>IF(ISERROR(
IF(G8="","",VLOOKUP(C8,Promoções!$C$6:$F$292,4,0))),G8,IF(G8="","",VLOOKUP(C8,Promoções!$C$6:$F$292,4,0)))</f>
        <v>Estoquista</v>
      </c>
      <c r="M8" s="5" t="str">
        <f>IF(ISERROR(
IF(L8="","",VLOOKUP(L8,'Cadastro de Cargos'!$C$7:$D$100,2,0))),"",IF(L8="","",VLOOKUP(L8,'Cadastro de Cargos'!$C$7:$D$100,2,0)))</f>
        <v>Operacional</v>
      </c>
      <c r="N8" s="5">
        <f t="shared" ca="1" si="1"/>
        <v>47</v>
      </c>
      <c r="O8" s="57" t="str">
        <f t="shared" ca="1" si="2"/>
        <v>44 a 53 anos</v>
      </c>
      <c r="P8" s="57">
        <f>IF(ISERROR(
IF(W8="","",IF(AND(W8&lt;='Cad Iniciais'!$D$6,Y8&gt;'Cad Iniciais'!$D$6),1,0))),"",IF(W8="","",IF(AND(W8&lt;='Cad Iniciais'!$D$6,Y8&gt;'Cad Iniciais'!$D$6),1,0)))</f>
        <v>1</v>
      </c>
      <c r="Q8" s="57">
        <f>IF(ISERROR(
IF(W8="","",IF(AND(W8&lt;=('Cad Iniciais'!$D$6-1),Y8&gt;'Cad Iniciais'!$D$6-1),1,0))),"",IF(W8="","",IF(W8="","",IF(AND(W8&lt;=('Cad Iniciais'!$D$6-1),Y8&gt;'Cad Iniciais'!$D$6-1),1,0))))</f>
        <v>1</v>
      </c>
      <c r="R8" s="26">
        <f t="shared" ca="1" si="3"/>
        <v>9</v>
      </c>
      <c r="S8" s="26">
        <f t="shared" ca="1" si="4"/>
        <v>1</v>
      </c>
      <c r="T8" s="26">
        <f t="shared" ca="1" si="5"/>
        <v>109</v>
      </c>
      <c r="U8" s="26" t="str">
        <f>IF(ISERROR(
IF(H8="","",IF(YEAR(H8)&lt;='Cad Iniciais'!$D$6,"SIM",""))),"",IF(H8="","",IF(YEAR(H8)&lt;='Cad Iniciais'!$D$6,"SIM","")))</f>
        <v>SIM</v>
      </c>
      <c r="V8" s="26" t="str">
        <f ca="1">IF(ISERROR(
IF(H8="","",IF(AND(YEAR(H8)='Cad Iniciais'!$D$6,I8="Ativo",TODAY()-H8&gt;90),"SIM",IF(AND(YEAR(H8)='Cad Iniciais'!$D$6,I8-H8&gt;90),"SIM","")))),"",IF(H8="","",IF(AND(YEAR(H8)='Cad Iniciais'!$D$6,I8="Ativo",TODAY()-H8&gt;90),"SIM",IF(AND(YEAR(H8)='Cad Iniciais'!$D$6,I8-H8&gt;90),"SIM",""))))</f>
        <v/>
      </c>
      <c r="W8" s="26">
        <f t="shared" si="6"/>
        <v>2017</v>
      </c>
      <c r="X8" s="26">
        <f t="shared" si="7"/>
        <v>8</v>
      </c>
      <c r="Y8" s="26" t="str">
        <f t="shared" si="8"/>
        <v/>
      </c>
      <c r="Z8" s="26" t="str">
        <f t="shared" si="9"/>
        <v/>
      </c>
      <c r="AA8" s="26">
        <f>IF(ISERROR(
IF(W8="","",IF(AND(W8&lt;='Cad Iniciais'!$D$6,Y8&gt;'Cad Iniciais'!$D$6),1,0))),"",IF(W8="","",IF(AND(W8&lt;='Cad Iniciais'!$D$6,Y8&gt;'Cad Iniciais'!$D$6),1,0)))</f>
        <v>1</v>
      </c>
      <c r="AB8" s="26">
        <f>IF(ISERROR(
IF(W8="","",IF(AND(W8&lt;=('Cad Iniciais'!$D$6-1),Y8&gt;'Cad Iniciais'!$D$6-1),1,0))),"",IF(W8="","",IF(W8="","",IF(AND(W8&lt;=('Cad Iniciais'!$D$6-1),Y8&gt;'Cad Iniciais'!$D$6-1),1,0))))</f>
        <v>1</v>
      </c>
      <c r="AC8" s="61" t="str">
        <f>IF(ISERROR(
IF(I8="Ativo","",VLOOKUP(C8,Demissões!$C$6:$E$100,3,0))),"",IF(I8="Ativo","",VLOOKUP(C8,Demissões!$C$6:$E$100,3,0)))</f>
        <v/>
      </c>
      <c r="AD8" s="5"/>
      <c r="AE8" s="5"/>
      <c r="AF8" s="5"/>
      <c r="AG8" s="5" t="str">
        <f>IF(ISERROR(
IF('Cadastro de Cargos'!C15="","",'Cadastro de Cargos'!C15)),"",IF('Cadastro de Cargos'!C15="","",'Cadastro de Cargos'!C15))</f>
        <v/>
      </c>
      <c r="AH8" s="5"/>
      <c r="AI8" s="5"/>
      <c r="AJ8" s="62">
        <f>IF(C8="","",COUNTIF(Absenteismo!$D$6:$D$100,'Cadastro de Funcionários'!C8))</f>
        <v>0</v>
      </c>
      <c r="AK8" s="62">
        <f>IF($C8="","",COUNTIFS(Absenteismo!$D$6:$D$100,'Cadastro de Funcionários'!$C8,Absenteismo!$E$6:$E$100,"Sim"))</f>
        <v>0</v>
      </c>
      <c r="AL8" s="62">
        <f>IF($C8="","",COUNTIFS(Absenteismo!$D$6:$D$100,'Cadastro de Funcionários'!$C8,Absenteismo!$E$6:$E$100,"Não"))</f>
        <v>0</v>
      </c>
      <c r="AM8" s="62">
        <f>IF($C8="","",COUNTIFS(Absenteismo!$D$6:$D$100,'Cadastro de Funcionários'!$C8,Absenteismo!$E$6:$E$100,"Sim",Absenteismo!$F$6:$F$100,"Sim"))</f>
        <v>0</v>
      </c>
      <c r="AN8" s="62">
        <f>IF($C8="","",COUNTIFS(Absenteismo!$D$6:$D$100,'Cadastro de Funcionários'!$C8,Absenteismo!$E$6:$E$100,"Sim",Absenteismo!$F$6:$F$100,"Não"))</f>
        <v>0</v>
      </c>
      <c r="AO8" s="26"/>
      <c r="AP8" s="26"/>
      <c r="AQ8" s="26"/>
    </row>
    <row r="9" spans="1:43" ht="22.5" customHeight="1">
      <c r="A9" s="155" t="s">
        <v>9</v>
      </c>
      <c r="B9" s="5"/>
      <c r="C9" s="18"/>
      <c r="D9" s="18"/>
      <c r="E9" s="55"/>
      <c r="F9" s="18"/>
      <c r="G9" s="18"/>
      <c r="H9" s="55"/>
      <c r="I9" s="55"/>
      <c r="J9" s="56" t="str">
        <f t="shared" si="0"/>
        <v/>
      </c>
      <c r="K9" s="5"/>
      <c r="L9" s="5" t="str">
        <f>IF(ISERROR(
IF(G9="","",VLOOKUP(C9,Promoções!$C$6:$F$292,4,0))),G9,IF(G9="","",VLOOKUP(C9,Promoções!$C$6:$F$292,4,0)))</f>
        <v/>
      </c>
      <c r="M9" s="5" t="str">
        <f>IF(ISERROR(
IF(L9="","",VLOOKUP(L9,'Cadastro de Cargos'!$C$7:$D$100,2,0))),"",IF(L9="","",VLOOKUP(L9,'Cadastro de Cargos'!$C$7:$D$100,2,0)))</f>
        <v/>
      </c>
      <c r="N9" s="5" t="str">
        <f t="shared" ca="1" si="1"/>
        <v/>
      </c>
      <c r="O9" s="57" t="str">
        <f t="shared" ca="1" si="2"/>
        <v/>
      </c>
      <c r="P9" s="57" t="str">
        <f>IF(ISERROR(
IF(W9="","",IF(AND(W9&lt;='Cad Iniciais'!$D$6,Y9&gt;'Cad Iniciais'!$D$6),1,0))),"",IF(W9="","",IF(AND(W9&lt;='Cad Iniciais'!$D$6,Y9&gt;'Cad Iniciais'!$D$6),1,0)))</f>
        <v/>
      </c>
      <c r="Q9" s="57" t="str">
        <f>IF(ISERROR(
IF(W9="","",IF(AND(W9&lt;=('Cad Iniciais'!$D$6-1),Y9&gt;'Cad Iniciais'!$D$6-1),1,0))),"",IF(W9="","",IF(W9="","",IF(AND(W9&lt;=('Cad Iniciais'!$D$6-1),Y9&gt;'Cad Iniciais'!$D$6-1),1,0))))</f>
        <v/>
      </c>
      <c r="R9" s="26" t="str">
        <f t="shared" ca="1" si="3"/>
        <v/>
      </c>
      <c r="S9" s="26" t="str">
        <f t="shared" ca="1" si="4"/>
        <v/>
      </c>
      <c r="T9" s="26" t="str">
        <f t="shared" ca="1" si="5"/>
        <v/>
      </c>
      <c r="U9" s="26" t="str">
        <f>IF(ISERROR(
IF(H9="","",IF(YEAR(H9)&lt;='Cad Iniciais'!$D$6,"SIM",""))),"",IF(H9="","",IF(YEAR(H9)&lt;='Cad Iniciais'!$D$6,"SIM","")))</f>
        <v/>
      </c>
      <c r="V9" s="26" t="str">
        <f ca="1">IF(ISERROR(
IF(H9="","",IF(AND(YEAR(H9)='Cad Iniciais'!$D$6,I9="Ativo",TODAY()-H9&gt;90),"SIM",IF(AND(YEAR(H9)='Cad Iniciais'!$D$6,I9-H9&gt;90),"SIM","")))),"",IF(H9="","",IF(AND(YEAR(H9)='Cad Iniciais'!$D$6,I9="Ativo",TODAY()-H9&gt;90),"SIM",IF(AND(YEAR(H9)='Cad Iniciais'!$D$6,I9-H9&gt;90),"SIM",""))))</f>
        <v/>
      </c>
      <c r="W9" s="26" t="str">
        <f t="shared" si="6"/>
        <v/>
      </c>
      <c r="X9" s="26" t="str">
        <f t="shared" si="7"/>
        <v/>
      </c>
      <c r="Y9" s="26" t="str">
        <f t="shared" si="8"/>
        <v/>
      </c>
      <c r="Z9" s="26" t="str">
        <f t="shared" si="9"/>
        <v/>
      </c>
      <c r="AA9" s="26" t="str">
        <f>IF(ISERROR(
IF(W9="","",IF(AND(W9&lt;='Cad Iniciais'!$D$6,Y9&gt;'Cad Iniciais'!$D$6),1,0))),"",IF(W9="","",IF(AND(W9&lt;='Cad Iniciais'!$D$6,Y9&gt;'Cad Iniciais'!$D$6),1,0)))</f>
        <v/>
      </c>
      <c r="AB9" s="26" t="str">
        <f>IF(ISERROR(
IF(W9="","",IF(AND(W9&lt;=('Cad Iniciais'!$D$6-1),Y9&gt;'Cad Iniciais'!$D$6-1),1,0))),"",IF(W9="","",IF(W9="","",IF(AND(W9&lt;=('Cad Iniciais'!$D$6-1),Y9&gt;'Cad Iniciais'!$D$6-1),1,0))))</f>
        <v/>
      </c>
      <c r="AC9" s="61" t="str">
        <f>IF(ISERROR(
IF(I9="Ativo","",VLOOKUP(C9,Demissões!$C$6:$E$100,3,0))),"",IF(I9="Ativo","",VLOOKUP(C9,Demissões!$C$6:$E$100,3,0)))</f>
        <v/>
      </c>
      <c r="AD9" s="5"/>
      <c r="AE9" s="5"/>
      <c r="AF9" s="5"/>
      <c r="AG9" s="5" t="str">
        <f>IF(ISERROR(
IF('Cadastro de Cargos'!C16="","",'Cadastro de Cargos'!C16)),"",IF('Cadastro de Cargos'!C16="","",'Cadastro de Cargos'!C16))</f>
        <v/>
      </c>
      <c r="AH9" s="5"/>
      <c r="AI9" s="5"/>
      <c r="AJ9" s="62" t="str">
        <f>IF(C9="","",COUNTIF(Absenteismo!$D$6:$D$100,'Cadastro de Funcionários'!C9))</f>
        <v/>
      </c>
      <c r="AK9" s="62" t="str">
        <f>IF($C9="","",COUNTIFS(Absenteismo!$D$6:$D$100,'Cadastro de Funcionários'!$C9,Absenteismo!$E$6:$E$100,"Sim"))</f>
        <v/>
      </c>
      <c r="AL9" s="62" t="str">
        <f>IF($C9="","",COUNTIFS(Absenteismo!$D$6:$D$100,'Cadastro de Funcionários'!$C9,Absenteismo!$E$6:$E$100,"Não"))</f>
        <v/>
      </c>
      <c r="AM9" s="62" t="str">
        <f>IF($C9="","",COUNTIFS(Absenteismo!$D$6:$D$100,'Cadastro de Funcionários'!$C9,Absenteismo!$E$6:$E$100,"Sim",Absenteismo!$F$6:$F$100,"Sim"))</f>
        <v/>
      </c>
      <c r="AN9" s="62" t="str">
        <f>IF($C9="","",COUNTIFS(Absenteismo!$D$6:$D$100,'Cadastro de Funcionários'!$C9,Absenteismo!$E$6:$E$100,"Sim",Absenteismo!$F$6:$F$100,"Não"))</f>
        <v/>
      </c>
      <c r="AO9" s="26"/>
      <c r="AP9" s="26"/>
      <c r="AQ9" s="26"/>
    </row>
    <row r="10" spans="1:43" ht="22.5" customHeight="1">
      <c r="A10" s="155" t="s">
        <v>10</v>
      </c>
      <c r="B10" s="5"/>
      <c r="C10" s="18"/>
      <c r="D10" s="18"/>
      <c r="E10" s="55"/>
      <c r="F10" s="18"/>
      <c r="G10" s="18"/>
      <c r="H10" s="69"/>
      <c r="I10" s="55"/>
      <c r="J10" s="56" t="str">
        <f t="shared" si="0"/>
        <v/>
      </c>
      <c r="K10" s="5"/>
      <c r="L10" s="5" t="str">
        <f>IF(ISERROR(
IF(G10="","",VLOOKUP(C10,Promoções!$C$6:$F$292,4,0))),G10,IF(G10="","",VLOOKUP(C10,Promoções!$C$6:$F$292,4,0)))</f>
        <v/>
      </c>
      <c r="M10" s="5" t="str">
        <f>IF(ISERROR(
IF(L10="","",VLOOKUP(L10,'Cadastro de Cargos'!$C$7:$D$100,2,0))),"",IF(L10="","",VLOOKUP(L10,'Cadastro de Cargos'!$C$7:$D$100,2,0)))</f>
        <v/>
      </c>
      <c r="N10" s="5" t="str">
        <f t="shared" ca="1" si="1"/>
        <v/>
      </c>
      <c r="O10" s="57" t="str">
        <f t="shared" ca="1" si="2"/>
        <v/>
      </c>
      <c r="P10" s="57" t="str">
        <f>IF(ISERROR(
IF(W10="","",IF(AND(W10&lt;='Cad Iniciais'!$D$6,Y10&gt;'Cad Iniciais'!$D$6),1,0))),"",IF(W10="","",IF(AND(W10&lt;='Cad Iniciais'!$D$6,Y10&gt;'Cad Iniciais'!$D$6),1,0)))</f>
        <v/>
      </c>
      <c r="Q10" s="57" t="str">
        <f>IF(ISERROR(
IF(W10="","",IF(AND(W10&lt;=('Cad Iniciais'!$D$6-1),Y10&gt;'Cad Iniciais'!$D$6-1),1,0))),"",IF(W10="","",IF(W10="","",IF(AND(W10&lt;=('Cad Iniciais'!$D$6-1),Y10&gt;'Cad Iniciais'!$D$6-1),1,0))))</f>
        <v/>
      </c>
      <c r="R10" s="26" t="str">
        <f t="shared" ca="1" si="3"/>
        <v/>
      </c>
      <c r="S10" s="26" t="str">
        <f t="shared" ca="1" si="4"/>
        <v/>
      </c>
      <c r="T10" s="26" t="str">
        <f t="shared" ca="1" si="5"/>
        <v/>
      </c>
      <c r="U10" s="26" t="str">
        <f>IF(ISERROR(
IF(H10="","",IF(YEAR(H10)&lt;='Cad Iniciais'!$D$6,"SIM",""))),"",IF(H10="","",IF(YEAR(H10)&lt;='Cad Iniciais'!$D$6,"SIM","")))</f>
        <v/>
      </c>
      <c r="V10" s="26" t="str">
        <f ca="1">IF(ISERROR(
IF(H10="","",IF(AND(YEAR(H10)='Cad Iniciais'!$D$6,I10="Ativo",TODAY()-H10&gt;90),"SIM",IF(AND(YEAR(H10)='Cad Iniciais'!$D$6,I10-H10&gt;90),"SIM","")))),"",IF(H10="","",IF(AND(YEAR(H10)='Cad Iniciais'!$D$6,I10="Ativo",TODAY()-H10&gt;90),"SIM",IF(AND(YEAR(H10)='Cad Iniciais'!$D$6,I10-H10&gt;90),"SIM",""))))</f>
        <v/>
      </c>
      <c r="W10" s="26" t="str">
        <f t="shared" si="6"/>
        <v/>
      </c>
      <c r="X10" s="26" t="str">
        <f t="shared" si="7"/>
        <v/>
      </c>
      <c r="Y10" s="26" t="str">
        <f t="shared" si="8"/>
        <v/>
      </c>
      <c r="Z10" s="26" t="str">
        <f t="shared" si="9"/>
        <v/>
      </c>
      <c r="AA10" s="26" t="str">
        <f>IF(ISERROR(
IF(W10="","",IF(AND(W10&lt;='Cad Iniciais'!$D$6,Y10&gt;'Cad Iniciais'!$D$6),1,0))),"",IF(W10="","",IF(AND(W10&lt;='Cad Iniciais'!$D$6,Y10&gt;'Cad Iniciais'!$D$6),1,0)))</f>
        <v/>
      </c>
      <c r="AB10" s="26" t="str">
        <f>IF(ISERROR(
IF(W10="","",IF(AND(W10&lt;=('Cad Iniciais'!$D$6-1),Y10&gt;'Cad Iniciais'!$D$6-1),1,0))),"",IF(W10="","",IF(W10="","",IF(AND(W10&lt;=('Cad Iniciais'!$D$6-1),Y10&gt;'Cad Iniciais'!$D$6-1),1,0))))</f>
        <v/>
      </c>
      <c r="AC10" s="61" t="str">
        <f>IF(ISERROR(
IF(I10="Ativo","",VLOOKUP(C10,Demissões!$C$6:$E$100,3,0))),"",IF(I10="Ativo","",VLOOKUP(C10,Demissões!$C$6:$E$100,3,0)))</f>
        <v/>
      </c>
      <c r="AD10" s="5"/>
      <c r="AE10" s="5"/>
      <c r="AF10" s="5"/>
      <c r="AG10" s="5" t="str">
        <f>IF(ISERROR(
IF('Cadastro de Cargos'!C17="","",'Cadastro de Cargos'!C17)),"",IF('Cadastro de Cargos'!C17="","",'Cadastro de Cargos'!C17))</f>
        <v/>
      </c>
      <c r="AH10" s="5"/>
      <c r="AI10" s="5"/>
      <c r="AJ10" s="70" t="str">
        <f>IF(C10="","",COUNTIF(Absenteismo!$D$6:$D$100,'Cadastro de Funcionários'!C10))</f>
        <v/>
      </c>
      <c r="AK10" s="70" t="str">
        <f>IF($C10="","",COUNTIFS(Absenteismo!$D$6:$D$100,'Cadastro de Funcionários'!$C10,Absenteismo!$E$6:$E$100,"Sim"))</f>
        <v/>
      </c>
      <c r="AL10" s="70" t="str">
        <f>IF($C10="","",COUNTIFS(Absenteismo!$D$6:$D$100,'Cadastro de Funcionários'!$C10,Absenteismo!$E$6:$E$100,"Não"))</f>
        <v/>
      </c>
      <c r="AM10" s="70" t="str">
        <f>IF($C10="","",COUNTIFS(Absenteismo!$D$6:$D$100,'Cadastro de Funcionários'!$C10,Absenteismo!$E$6:$E$100,"Sim",Absenteismo!$F$6:$F$100,"Sim"))</f>
        <v/>
      </c>
      <c r="AN10" s="70" t="str">
        <f>IF($C10="","",COUNTIFS(Absenteismo!$D$6:$D$100,'Cadastro de Funcionários'!$C10,Absenteismo!$E$6:$E$100,"Sim",Absenteismo!$F$6:$F$100,"Não"))</f>
        <v/>
      </c>
      <c r="AO10" s="26"/>
      <c r="AP10" s="26"/>
      <c r="AQ10" s="26"/>
    </row>
    <row r="11" spans="1:43" ht="22.5" customHeight="1">
      <c r="A11" s="155" t="s">
        <v>11</v>
      </c>
      <c r="B11" s="5"/>
      <c r="C11" s="18"/>
      <c r="D11" s="18"/>
      <c r="E11" s="55"/>
      <c r="F11" s="18"/>
      <c r="G11" s="18"/>
      <c r="H11" s="55"/>
      <c r="I11" s="55"/>
      <c r="J11" s="56" t="str">
        <f t="shared" si="0"/>
        <v/>
      </c>
      <c r="K11" s="5"/>
      <c r="L11" s="5" t="str">
        <f>IF(ISERROR(
IF(G11="","",VLOOKUP(C11,Promoções!$C$6:$F$292,4,0))),G11,IF(G11="","",VLOOKUP(C11,Promoções!$C$6:$F$292,4,0)))</f>
        <v/>
      </c>
      <c r="M11" s="5" t="str">
        <f>IF(ISERROR(
IF(L11="","",VLOOKUP(L11,'Cadastro de Cargos'!$C$7:$D$100,2,0))),"",IF(L11="","",VLOOKUP(L11,'Cadastro de Cargos'!$C$7:$D$100,2,0)))</f>
        <v/>
      </c>
      <c r="N11" s="5" t="str">
        <f t="shared" ca="1" si="1"/>
        <v/>
      </c>
      <c r="O11" s="57" t="str">
        <f t="shared" ca="1" si="2"/>
        <v/>
      </c>
      <c r="P11" s="57" t="str">
        <f>IF(ISERROR(
IF(W11="","",IF(AND(W11&lt;='Cad Iniciais'!$D$6,Y11&gt;'Cad Iniciais'!$D$6),1,0))),"",IF(W11="","",IF(AND(W11&lt;='Cad Iniciais'!$D$6,Y11&gt;'Cad Iniciais'!$D$6),1,0)))</f>
        <v/>
      </c>
      <c r="Q11" s="57" t="str">
        <f>IF(ISERROR(
IF(W11="","",IF(AND(W11&lt;=('Cad Iniciais'!$D$6-1),Y11&gt;'Cad Iniciais'!$D$6-1),1,0))),"",IF(W11="","",IF(W11="","",IF(AND(W11&lt;=('Cad Iniciais'!$D$6-1),Y11&gt;'Cad Iniciais'!$D$6-1),1,0))))</f>
        <v/>
      </c>
      <c r="R11" s="26" t="str">
        <f t="shared" ca="1" si="3"/>
        <v/>
      </c>
      <c r="S11" s="26" t="str">
        <f t="shared" ca="1" si="4"/>
        <v/>
      </c>
      <c r="T11" s="26" t="str">
        <f t="shared" ca="1" si="5"/>
        <v/>
      </c>
      <c r="U11" s="26" t="str">
        <f>IF(ISERROR(
IF(H11="","",IF(YEAR(H11)&lt;='Cad Iniciais'!$D$6,"SIM",""))),"",IF(H11="","",IF(YEAR(H11)&lt;='Cad Iniciais'!$D$6,"SIM","")))</f>
        <v/>
      </c>
      <c r="V11" s="26" t="str">
        <f ca="1">IF(ISERROR(
IF(H11="","",IF(AND(YEAR(H11)='Cad Iniciais'!$D$6,I11="Ativo",TODAY()-H11&gt;90),"SIM",IF(AND(YEAR(H11)='Cad Iniciais'!$D$6,I11-H11&gt;90),"SIM","")))),"",IF(H11="","",IF(AND(YEAR(H11)='Cad Iniciais'!$D$6,I11="Ativo",TODAY()-H11&gt;90),"SIM",IF(AND(YEAR(H11)='Cad Iniciais'!$D$6,I11-H11&gt;90),"SIM",""))))</f>
        <v/>
      </c>
      <c r="W11" s="26" t="str">
        <f t="shared" si="6"/>
        <v/>
      </c>
      <c r="X11" s="26" t="str">
        <f t="shared" si="7"/>
        <v/>
      </c>
      <c r="Y11" s="26" t="str">
        <f t="shared" si="8"/>
        <v/>
      </c>
      <c r="Z11" s="26" t="str">
        <f t="shared" si="9"/>
        <v/>
      </c>
      <c r="AA11" s="26" t="str">
        <f>IF(ISERROR(
IF(W11="","",IF(AND(W11&lt;='Cad Iniciais'!$D$6,Y11&gt;'Cad Iniciais'!$D$6),1,0))),"",IF(W11="","",IF(AND(W11&lt;='Cad Iniciais'!$D$6,Y11&gt;'Cad Iniciais'!$D$6),1,0)))</f>
        <v/>
      </c>
      <c r="AB11" s="26" t="str">
        <f>IF(ISERROR(
IF(W11="","",IF(AND(W11&lt;=('Cad Iniciais'!$D$6-1),Y11&gt;'Cad Iniciais'!$D$6-1),1,0))),"",IF(W11="","",IF(W11="","",IF(AND(W11&lt;=('Cad Iniciais'!$D$6-1),Y11&gt;'Cad Iniciais'!$D$6-1),1,0))))</f>
        <v/>
      </c>
      <c r="AC11" s="61" t="str">
        <f>IF(ISERROR(
IF(I11="Ativo","",VLOOKUP(C11,Demissões!$C$6:$E$100,3,0))),"",IF(I11="Ativo","",VLOOKUP(C11,Demissões!$C$6:$E$100,3,0)))</f>
        <v/>
      </c>
      <c r="AD11" s="5"/>
      <c r="AE11" s="5"/>
      <c r="AF11" s="5"/>
      <c r="AG11" s="5" t="str">
        <f>IF(ISERROR(
IF('Cadastro de Cargos'!C18="","",'Cadastro de Cargos'!C18)),"",IF('Cadastro de Cargos'!C18="","",'Cadastro de Cargos'!C18))</f>
        <v/>
      </c>
      <c r="AH11" s="5"/>
      <c r="AI11" s="5"/>
      <c r="AJ11" s="70" t="str">
        <f>IF(C11="","",COUNTIF(Absenteismo!$D$6:$D$100,'Cadastro de Funcionários'!C11))</f>
        <v/>
      </c>
      <c r="AK11" s="70" t="str">
        <f>IF($C11="","",COUNTIFS(Absenteismo!$D$6:$D$100,'Cadastro de Funcionários'!$C11,Absenteismo!$E$6:$E$100,"Sim"))</f>
        <v/>
      </c>
      <c r="AL11" s="70" t="str">
        <f>IF($C11="","",COUNTIFS(Absenteismo!$D$6:$D$100,'Cadastro de Funcionários'!$C11,Absenteismo!$E$6:$E$100,"Não"))</f>
        <v/>
      </c>
      <c r="AM11" s="70" t="str">
        <f>IF($C11="","",COUNTIFS(Absenteismo!$D$6:$D$100,'Cadastro de Funcionários'!$C11,Absenteismo!$E$6:$E$100,"Sim",Absenteismo!$F$6:$F$100,"Sim"))</f>
        <v/>
      </c>
      <c r="AN11" s="70" t="str">
        <f>IF($C11="","",COUNTIFS(Absenteismo!$D$6:$D$100,'Cadastro de Funcionários'!$C11,Absenteismo!$E$6:$E$100,"Sim",Absenteismo!$F$6:$F$100,"Não"))</f>
        <v/>
      </c>
      <c r="AO11" s="26"/>
      <c r="AP11" s="26"/>
      <c r="AQ11" s="26"/>
    </row>
    <row r="12" spans="1:43" ht="22.5" customHeight="1">
      <c r="A12" s="155" t="s">
        <v>12</v>
      </c>
      <c r="B12" s="5"/>
      <c r="C12" s="18"/>
      <c r="D12" s="18"/>
      <c r="E12" s="55"/>
      <c r="F12" s="18"/>
      <c r="G12" s="18"/>
      <c r="H12" s="55"/>
      <c r="I12" s="55"/>
      <c r="J12" s="56" t="str">
        <f t="shared" si="0"/>
        <v/>
      </c>
      <c r="K12" s="5"/>
      <c r="L12" s="5" t="str">
        <f>IF(ISERROR(
IF(G12="","",VLOOKUP(C12,Promoções!$C$6:$F$292,4,0))),G12,IF(G12="","",VLOOKUP(C12,Promoções!$C$6:$F$292,4,0)))</f>
        <v/>
      </c>
      <c r="M12" s="5" t="str">
        <f>IF(ISERROR(
IF(L12="","",VLOOKUP(L12,'Cadastro de Cargos'!$C$7:$D$100,2,0))),"",IF(L12="","",VLOOKUP(L12,'Cadastro de Cargos'!$C$7:$D$100,2,0)))</f>
        <v/>
      </c>
      <c r="N12" s="5" t="str">
        <f t="shared" ca="1" si="1"/>
        <v/>
      </c>
      <c r="O12" s="57" t="str">
        <f t="shared" ca="1" si="2"/>
        <v/>
      </c>
      <c r="P12" s="57" t="str">
        <f>IF(ISERROR(
IF(W12="","",IF(AND(W12&lt;='Cad Iniciais'!$D$6,Y12&gt;'Cad Iniciais'!$D$6),1,0))),"",IF(W12="","",IF(AND(W12&lt;='Cad Iniciais'!$D$6,Y12&gt;'Cad Iniciais'!$D$6),1,0)))</f>
        <v/>
      </c>
      <c r="Q12" s="57" t="str">
        <f>IF(ISERROR(
IF(W12="","",IF(AND(W12&lt;=('Cad Iniciais'!$D$6-1),Y12&gt;'Cad Iniciais'!$D$6-1),1,0))),"",IF(W12="","",IF(W12="","",IF(AND(W12&lt;=('Cad Iniciais'!$D$6-1),Y12&gt;'Cad Iniciais'!$D$6-1),1,0))))</f>
        <v/>
      </c>
      <c r="R12" s="26" t="str">
        <f t="shared" ca="1" si="3"/>
        <v/>
      </c>
      <c r="S12" s="26" t="str">
        <f t="shared" ca="1" si="4"/>
        <v/>
      </c>
      <c r="T12" s="26" t="str">
        <f t="shared" ca="1" si="5"/>
        <v/>
      </c>
      <c r="U12" s="26" t="str">
        <f>IF(ISERROR(
IF(H12="","",IF(YEAR(H12)&lt;='Cad Iniciais'!$D$6,"SIM",""))),"",IF(H12="","",IF(YEAR(H12)&lt;='Cad Iniciais'!$D$6,"SIM","")))</f>
        <v/>
      </c>
      <c r="V12" s="26" t="str">
        <f ca="1">IF(ISERROR(
IF(H12="","",IF(AND(YEAR(H12)='Cad Iniciais'!$D$6,I12="Ativo",TODAY()-H12&gt;90),"SIM",IF(AND(YEAR(H12)='Cad Iniciais'!$D$6,I12-H12&gt;90),"SIM","")))),"",IF(H12="","",IF(AND(YEAR(H12)='Cad Iniciais'!$D$6,I12="Ativo",TODAY()-H12&gt;90),"SIM",IF(AND(YEAR(H12)='Cad Iniciais'!$D$6,I12-H12&gt;90),"SIM",""))))</f>
        <v/>
      </c>
      <c r="W12" s="26" t="str">
        <f t="shared" si="6"/>
        <v/>
      </c>
      <c r="X12" s="26" t="str">
        <f t="shared" si="7"/>
        <v/>
      </c>
      <c r="Y12" s="26" t="str">
        <f t="shared" si="8"/>
        <v/>
      </c>
      <c r="Z12" s="26" t="str">
        <f t="shared" si="9"/>
        <v/>
      </c>
      <c r="AA12" s="26" t="str">
        <f>IF(ISERROR(
IF(W12="","",IF(AND(W12&lt;='Cad Iniciais'!$D$6,Y12&gt;'Cad Iniciais'!$D$6),1,0))),"",IF(W12="","",IF(AND(W12&lt;='Cad Iniciais'!$D$6,Y12&gt;'Cad Iniciais'!$D$6),1,0)))</f>
        <v/>
      </c>
      <c r="AB12" s="26" t="str">
        <f>IF(ISERROR(
IF(W12="","",IF(AND(W12&lt;=('Cad Iniciais'!$D$6-1),Y12&gt;'Cad Iniciais'!$D$6-1),1,0))),"",IF(W12="","",IF(W12="","",IF(AND(W12&lt;=('Cad Iniciais'!$D$6-1),Y12&gt;'Cad Iniciais'!$D$6-1),1,0))))</f>
        <v/>
      </c>
      <c r="AC12" s="61" t="str">
        <f>IF(ISERROR(
IF(I12="Ativo","",VLOOKUP(C12,Demissões!$C$6:$E$100,3,0))),"",IF(I12="Ativo","",VLOOKUP(C12,Demissões!$C$6:$E$100,3,0)))</f>
        <v/>
      </c>
      <c r="AD12" s="5"/>
      <c r="AE12" s="5"/>
      <c r="AF12" s="5"/>
      <c r="AG12" s="5" t="str">
        <f>IF(ISERROR(
IF('Cadastro de Cargos'!C19="","",'Cadastro de Cargos'!C19)),"",IF('Cadastro de Cargos'!C19="","",'Cadastro de Cargos'!C19))</f>
        <v/>
      </c>
      <c r="AH12" s="5"/>
      <c r="AI12" s="5"/>
      <c r="AJ12" s="70" t="str">
        <f>IF(C12="","",COUNTIF(Absenteismo!$D$6:$D$100,'Cadastro de Funcionários'!C12))</f>
        <v/>
      </c>
      <c r="AK12" s="70" t="str">
        <f>IF($C12="","",COUNTIFS(Absenteismo!$D$6:$D$100,'Cadastro de Funcionários'!$C12,Absenteismo!$E$6:$E$100,"Sim"))</f>
        <v/>
      </c>
      <c r="AL12" s="70" t="str">
        <f>IF($C12="","",COUNTIFS(Absenteismo!$D$6:$D$100,'Cadastro de Funcionários'!$C12,Absenteismo!$E$6:$E$100,"Não"))</f>
        <v/>
      </c>
      <c r="AM12" s="70" t="str">
        <f>IF($C12="","",COUNTIFS(Absenteismo!$D$6:$D$100,'Cadastro de Funcionários'!$C12,Absenteismo!$E$6:$E$100,"Sim",Absenteismo!$F$6:$F$100,"Sim"))</f>
        <v/>
      </c>
      <c r="AN12" s="70" t="str">
        <f>IF($C12="","",COUNTIFS(Absenteismo!$D$6:$D$100,'Cadastro de Funcionários'!$C12,Absenteismo!$E$6:$E$100,"Sim",Absenteismo!$F$6:$F$100,"Não"))</f>
        <v/>
      </c>
      <c r="AO12" s="26"/>
      <c r="AP12" s="26"/>
      <c r="AQ12" s="26"/>
    </row>
    <row r="13" spans="1:43" ht="22.5" customHeight="1">
      <c r="A13" s="8"/>
      <c r="B13" s="5"/>
      <c r="C13" s="37"/>
      <c r="D13" s="37"/>
      <c r="E13" s="68"/>
      <c r="F13" s="37"/>
      <c r="G13" s="37"/>
      <c r="H13" s="68"/>
      <c r="I13" s="68"/>
      <c r="J13" s="76" t="str">
        <f t="shared" si="0"/>
        <v/>
      </c>
      <c r="K13" s="5"/>
      <c r="L13" s="5" t="str">
        <f>IF(ISERROR(
IF(G13="","",VLOOKUP(C13,Promoções!$C$6:$F$292,4,0))),G13,IF(G13="","",VLOOKUP(C13,Promoções!$C$6:$F$292,4,0)))</f>
        <v/>
      </c>
      <c r="M13" s="5" t="str">
        <f>IF(ISERROR(
IF(L13="","",VLOOKUP(L13,'Cadastro de Cargos'!$C$7:$D$100,2,0))),"",IF(L13="","",VLOOKUP(L13,'Cadastro de Cargos'!$C$7:$D$100,2,0)))</f>
        <v/>
      </c>
      <c r="N13" s="5" t="str">
        <f t="shared" ca="1" si="1"/>
        <v/>
      </c>
      <c r="O13" s="57" t="str">
        <f t="shared" ca="1" si="2"/>
        <v/>
      </c>
      <c r="P13" s="57" t="str">
        <f>IF(ISERROR(
IF(W13="","",IF(AND(W13&lt;='Cad Iniciais'!$D$6,Y13&gt;'Cad Iniciais'!$D$6),1,0))),"",IF(W13="","",IF(AND(W13&lt;='Cad Iniciais'!$D$6,Y13&gt;'Cad Iniciais'!$D$6),1,0)))</f>
        <v/>
      </c>
      <c r="Q13" s="57" t="str">
        <f>IF(ISERROR(
IF(W13="","",IF(AND(W13&lt;=('Cad Iniciais'!$D$6-1),Y13&gt;'Cad Iniciais'!$D$6-1),1,0))),"",IF(W13="","",IF(W13="","",IF(AND(W13&lt;=('Cad Iniciais'!$D$6-1),Y13&gt;'Cad Iniciais'!$D$6-1),1,0))))</f>
        <v/>
      </c>
      <c r="R13" s="26" t="str">
        <f t="shared" ca="1" si="3"/>
        <v/>
      </c>
      <c r="S13" s="26" t="str">
        <f t="shared" ca="1" si="4"/>
        <v/>
      </c>
      <c r="T13" s="26" t="str">
        <f t="shared" ca="1" si="5"/>
        <v/>
      </c>
      <c r="U13" s="26" t="str">
        <f>IF(ISERROR(
IF(H13="","",IF(YEAR(H13)&lt;='Cad Iniciais'!$D$6,"SIM",""))),"",IF(H13="","",IF(YEAR(H13)&lt;='Cad Iniciais'!$D$6,"SIM","")))</f>
        <v/>
      </c>
      <c r="V13" s="26" t="str">
        <f ca="1">IF(ISERROR(
IF(H13="","",IF(AND(YEAR(H13)='Cad Iniciais'!$D$6,I13="Ativo",TODAY()-H13&gt;90),"SIM",IF(AND(YEAR(H13)='Cad Iniciais'!$D$6,I13-H13&gt;90),"SIM","")))),"",IF(H13="","",IF(AND(YEAR(H13)='Cad Iniciais'!$D$6,I13="Ativo",TODAY()-H13&gt;90),"SIM",IF(AND(YEAR(H13)='Cad Iniciais'!$D$6,I13-H13&gt;90),"SIM",""))))</f>
        <v/>
      </c>
      <c r="W13" s="26" t="str">
        <f t="shared" si="6"/>
        <v/>
      </c>
      <c r="X13" s="26" t="str">
        <f t="shared" si="7"/>
        <v/>
      </c>
      <c r="Y13" s="26" t="str">
        <f t="shared" si="8"/>
        <v/>
      </c>
      <c r="Z13" s="26" t="str">
        <f t="shared" si="9"/>
        <v/>
      </c>
      <c r="AA13" s="26" t="str">
        <f>IF(ISERROR(
IF(W13="","",IF(AND(W13&lt;='Cad Iniciais'!$D$6,Y13&gt;'Cad Iniciais'!$D$6),1,0))),"",IF(W13="","",IF(AND(W13&lt;='Cad Iniciais'!$D$6,Y13&gt;'Cad Iniciais'!$D$6),1,0)))</f>
        <v/>
      </c>
      <c r="AB13" s="26" t="str">
        <f>IF(ISERROR(
IF(W13="","",IF(AND(W13&lt;=('Cad Iniciais'!$D$6-1),Y13&gt;'Cad Iniciais'!$D$6-1),1,0))),"",IF(W13="","",IF(W13="","",IF(AND(W13&lt;=('Cad Iniciais'!$D$6-1),Y13&gt;'Cad Iniciais'!$D$6-1),1,0))))</f>
        <v/>
      </c>
      <c r="AC13" s="61" t="str">
        <f>IF(ISERROR(
IF(I13="Ativo","",VLOOKUP(C13,Demissões!$C$6:$E$100,3,0))),"",IF(I13="Ativo","",VLOOKUP(C13,Demissões!$C$6:$E$100,3,0)))</f>
        <v/>
      </c>
      <c r="AD13" s="5"/>
      <c r="AE13" s="5"/>
      <c r="AF13" s="5"/>
      <c r="AG13" s="5" t="str">
        <f>IF(ISERROR(
IF('Cadastro de Cargos'!C21="","",'Cadastro de Cargos'!C21)),"",IF('Cadastro de Cargos'!C21="","",'Cadastro de Cargos'!C21))</f>
        <v/>
      </c>
      <c r="AH13" s="5"/>
      <c r="AI13" s="5"/>
      <c r="AJ13" s="70" t="str">
        <f>IF(C13="","",COUNTIF(Absenteismo!$D$6:$D$100,'Cadastro de Funcionários'!C13))</f>
        <v/>
      </c>
      <c r="AK13" s="70" t="str">
        <f>IF($C13="","",COUNTIFS(Absenteismo!$D$6:$D$100,'Cadastro de Funcionários'!$C13,Absenteismo!$E$6:$E$100,"Sim"))</f>
        <v/>
      </c>
      <c r="AL13" s="70" t="str">
        <f>IF($C13="","",COUNTIFS(Absenteismo!$D$6:$D$100,'Cadastro de Funcionários'!$C13,Absenteismo!$E$6:$E$100,"Não"))</f>
        <v/>
      </c>
      <c r="AM13" s="70" t="str">
        <f>IF($C13="","",COUNTIFS(Absenteismo!$D$6:$D$100,'Cadastro de Funcionários'!$C13,Absenteismo!$E$6:$E$100,"Sim",Absenteismo!$F$6:$F$100,"Sim"))</f>
        <v/>
      </c>
      <c r="AN13" s="70" t="str">
        <f>IF($C13="","",COUNTIFS(Absenteismo!$D$6:$D$100,'Cadastro de Funcionários'!$C13,Absenteismo!$E$6:$E$100,"Sim",Absenteismo!$F$6:$F$100,"Não"))</f>
        <v/>
      </c>
      <c r="AO13" s="26"/>
      <c r="AP13" s="26"/>
      <c r="AQ13" s="26"/>
    </row>
    <row r="14" spans="1:43" ht="22.5" customHeight="1">
      <c r="A14" s="8"/>
      <c r="B14" s="5"/>
      <c r="C14" s="37"/>
      <c r="D14" s="37"/>
      <c r="E14" s="68"/>
      <c r="F14" s="37"/>
      <c r="G14" s="37"/>
      <c r="H14" s="68"/>
      <c r="I14" s="68"/>
      <c r="J14" s="76" t="str">
        <f t="shared" si="0"/>
        <v/>
      </c>
      <c r="K14" s="5"/>
      <c r="L14" s="5" t="str">
        <f>IF(ISERROR(
IF(G14="","",VLOOKUP(C14,Promoções!$C$6:$F$292,4,0))),G14,IF(G14="","",VLOOKUP(C14,Promoções!$C$6:$F$292,4,0)))</f>
        <v/>
      </c>
      <c r="M14" s="5" t="str">
        <f>IF(ISERROR(
IF(L14="","",VLOOKUP(L14,'Cadastro de Cargos'!$C$7:$D$100,2,0))),"",IF(L14="","",VLOOKUP(L14,'Cadastro de Cargos'!$C$7:$D$100,2,0)))</f>
        <v/>
      </c>
      <c r="N14" s="5" t="str">
        <f t="shared" ca="1" si="1"/>
        <v/>
      </c>
      <c r="O14" s="57" t="str">
        <f t="shared" ca="1" si="2"/>
        <v/>
      </c>
      <c r="P14" s="57" t="str">
        <f>IF(ISERROR(
IF(W14="","",IF(AND(W14&lt;='Cad Iniciais'!$D$6,Y14&gt;'Cad Iniciais'!$D$6),1,0))),"",IF(W14="","",IF(AND(W14&lt;='Cad Iniciais'!$D$6,Y14&gt;'Cad Iniciais'!$D$6),1,0)))</f>
        <v/>
      </c>
      <c r="Q14" s="57" t="str">
        <f>IF(ISERROR(
IF(W14="","",IF(AND(W14&lt;=('Cad Iniciais'!$D$6-1),Y14&gt;'Cad Iniciais'!$D$6-1),1,0))),"",IF(W14="","",IF(W14="","",IF(AND(W14&lt;=('Cad Iniciais'!$D$6-1),Y14&gt;'Cad Iniciais'!$D$6-1),1,0))))</f>
        <v/>
      </c>
      <c r="R14" s="26" t="str">
        <f t="shared" ca="1" si="3"/>
        <v/>
      </c>
      <c r="S14" s="26" t="str">
        <f t="shared" ca="1" si="4"/>
        <v/>
      </c>
      <c r="T14" s="26" t="str">
        <f t="shared" ca="1" si="5"/>
        <v/>
      </c>
      <c r="U14" s="26" t="str">
        <f>IF(ISERROR(
IF(H14="","",IF(YEAR(H14)&lt;='Cad Iniciais'!$D$6,"SIM",""))),"",IF(H14="","",IF(YEAR(H14)&lt;='Cad Iniciais'!$D$6,"SIM","")))</f>
        <v/>
      </c>
      <c r="V14" s="26" t="str">
        <f ca="1">IF(ISERROR(
IF(H14="","",IF(AND(YEAR(H14)='Cad Iniciais'!$D$6,I14="Ativo",TODAY()-H14&gt;90),"SIM",IF(AND(YEAR(H14)='Cad Iniciais'!$D$6,I14-H14&gt;90),"SIM","")))),"",IF(H14="","",IF(AND(YEAR(H14)='Cad Iniciais'!$D$6,I14="Ativo",TODAY()-H14&gt;90),"SIM",IF(AND(YEAR(H14)='Cad Iniciais'!$D$6,I14-H14&gt;90),"SIM",""))))</f>
        <v/>
      </c>
      <c r="W14" s="26" t="str">
        <f t="shared" si="6"/>
        <v/>
      </c>
      <c r="X14" s="26" t="str">
        <f t="shared" si="7"/>
        <v/>
      </c>
      <c r="Y14" s="26" t="str">
        <f t="shared" si="8"/>
        <v/>
      </c>
      <c r="Z14" s="26" t="str">
        <f t="shared" si="9"/>
        <v/>
      </c>
      <c r="AA14" s="26" t="str">
        <f>IF(ISERROR(
IF(W14="","",IF(AND(W14&lt;='Cad Iniciais'!$D$6,Y14&gt;'Cad Iniciais'!$D$6),1,0))),"",IF(W14="","",IF(AND(W14&lt;='Cad Iniciais'!$D$6,Y14&gt;'Cad Iniciais'!$D$6),1,0)))</f>
        <v/>
      </c>
      <c r="AB14" s="26" t="str">
        <f>IF(ISERROR(
IF(W14="","",IF(AND(W14&lt;=('Cad Iniciais'!$D$6-1),Y14&gt;'Cad Iniciais'!$D$6-1),1,0))),"",IF(W14="","",IF(W14="","",IF(AND(W14&lt;=('Cad Iniciais'!$D$6-1),Y14&gt;'Cad Iniciais'!$D$6-1),1,0))))</f>
        <v/>
      </c>
      <c r="AC14" s="61" t="str">
        <f>IF(ISERROR(
IF(I14="Ativo","",VLOOKUP(C14,Demissões!$C$6:$E$100,3,0))),"",IF(I14="Ativo","",VLOOKUP(C14,Demissões!$C$6:$E$100,3,0)))</f>
        <v/>
      </c>
      <c r="AD14" s="5"/>
      <c r="AE14" s="5"/>
      <c r="AF14" s="5"/>
      <c r="AG14" s="5" t="str">
        <f>IF(ISERROR(
IF('Cadastro de Cargos'!C22="","",'Cadastro de Cargos'!C22)),"",IF('Cadastro de Cargos'!C22="","",'Cadastro de Cargos'!C22))</f>
        <v/>
      </c>
      <c r="AH14" s="5"/>
      <c r="AI14" s="5"/>
      <c r="AJ14" s="70" t="str">
        <f>IF(C14="","",COUNTIF(Absenteismo!$D$6:$D$100,'Cadastro de Funcionários'!C14))</f>
        <v/>
      </c>
      <c r="AK14" s="70" t="str">
        <f>IF($C14="","",COUNTIFS(Absenteismo!$D$6:$D$100,'Cadastro de Funcionários'!$C14,Absenteismo!$E$6:$E$100,"Sim"))</f>
        <v/>
      </c>
      <c r="AL14" s="70" t="str">
        <f>IF($C14="","",COUNTIFS(Absenteismo!$D$6:$D$100,'Cadastro de Funcionários'!$C14,Absenteismo!$E$6:$E$100,"Não"))</f>
        <v/>
      </c>
      <c r="AM14" s="70" t="str">
        <f>IF($C14="","",COUNTIFS(Absenteismo!$D$6:$D$100,'Cadastro de Funcionários'!$C14,Absenteismo!$E$6:$E$100,"Sim",Absenteismo!$F$6:$F$100,"Sim"))</f>
        <v/>
      </c>
      <c r="AN14" s="70" t="str">
        <f>IF($C14="","",COUNTIFS(Absenteismo!$D$6:$D$100,'Cadastro de Funcionários'!$C14,Absenteismo!$E$6:$E$100,"Sim",Absenteismo!$F$6:$F$100,"Não"))</f>
        <v/>
      </c>
      <c r="AO14" s="26"/>
      <c r="AP14" s="26"/>
      <c r="AQ14" s="26"/>
    </row>
    <row r="15" spans="1:43" ht="22.5" customHeight="1">
      <c r="A15" s="8"/>
      <c r="B15" s="5"/>
      <c r="C15" s="37"/>
      <c r="D15" s="37"/>
      <c r="E15" s="68"/>
      <c r="F15" s="37"/>
      <c r="G15" s="37"/>
      <c r="H15" s="68"/>
      <c r="I15" s="68"/>
      <c r="J15" s="76" t="str">
        <f t="shared" si="0"/>
        <v/>
      </c>
      <c r="K15" s="5"/>
      <c r="L15" s="5" t="str">
        <f>IF(ISERROR(
IF(G15="","",VLOOKUP(C15,Promoções!$C$6:$F$292,4,0))),G15,IF(G15="","",VLOOKUP(C15,Promoções!$C$6:$F$292,4,0)))</f>
        <v/>
      </c>
      <c r="M15" s="5" t="str">
        <f>IF(ISERROR(
IF(L15="","",VLOOKUP(L15,'Cadastro de Cargos'!$C$7:$D$100,2,0))),"",IF(L15="","",VLOOKUP(L15,'Cadastro de Cargos'!$C$7:$D$100,2,0)))</f>
        <v/>
      </c>
      <c r="N15" s="5" t="str">
        <f t="shared" ca="1" si="1"/>
        <v/>
      </c>
      <c r="O15" s="57" t="str">
        <f t="shared" ca="1" si="2"/>
        <v/>
      </c>
      <c r="P15" s="57" t="str">
        <f>IF(ISERROR(
IF(W15="","",IF(AND(W15&lt;='Cad Iniciais'!$D$6,Y15&gt;'Cad Iniciais'!$D$6),1,0))),"",IF(W15="","",IF(AND(W15&lt;='Cad Iniciais'!$D$6,Y15&gt;'Cad Iniciais'!$D$6),1,0)))</f>
        <v/>
      </c>
      <c r="Q15" s="57" t="str">
        <f>IF(ISERROR(
IF(W15="","",IF(AND(W15&lt;=('Cad Iniciais'!$D$6-1),Y15&gt;'Cad Iniciais'!$D$6-1),1,0))),"",IF(W15="","",IF(W15="","",IF(AND(W15&lt;=('Cad Iniciais'!$D$6-1),Y15&gt;'Cad Iniciais'!$D$6-1),1,0))))</f>
        <v/>
      </c>
      <c r="R15" s="26" t="str">
        <f t="shared" ca="1" si="3"/>
        <v/>
      </c>
      <c r="S15" s="26" t="str">
        <f t="shared" ca="1" si="4"/>
        <v/>
      </c>
      <c r="T15" s="26" t="str">
        <f t="shared" ca="1" si="5"/>
        <v/>
      </c>
      <c r="U15" s="26" t="str">
        <f>IF(ISERROR(
IF(H15="","",IF(YEAR(H15)&lt;='Cad Iniciais'!$D$6,"SIM",""))),"",IF(H15="","",IF(YEAR(H15)&lt;='Cad Iniciais'!$D$6,"SIM","")))</f>
        <v/>
      </c>
      <c r="V15" s="26" t="str">
        <f ca="1">IF(ISERROR(
IF(H15="","",IF(AND(YEAR(H15)='Cad Iniciais'!$D$6,I15="Ativo",TODAY()-H15&gt;90),"SIM",IF(AND(YEAR(H15)='Cad Iniciais'!$D$6,I15-H15&gt;90),"SIM","")))),"",IF(H15="","",IF(AND(YEAR(H15)='Cad Iniciais'!$D$6,I15="Ativo",TODAY()-H15&gt;90),"SIM",IF(AND(YEAR(H15)='Cad Iniciais'!$D$6,I15-H15&gt;90),"SIM",""))))</f>
        <v/>
      </c>
      <c r="W15" s="26" t="str">
        <f t="shared" si="6"/>
        <v/>
      </c>
      <c r="X15" s="26" t="str">
        <f t="shared" si="7"/>
        <v/>
      </c>
      <c r="Y15" s="26" t="str">
        <f t="shared" si="8"/>
        <v/>
      </c>
      <c r="Z15" s="26" t="str">
        <f t="shared" si="9"/>
        <v/>
      </c>
      <c r="AA15" s="26" t="str">
        <f>IF(ISERROR(
IF(W15="","",IF(AND(W15&lt;='Cad Iniciais'!$D$6,Y15&gt;'Cad Iniciais'!$D$6),1,0))),"",IF(W15="","",IF(AND(W15&lt;='Cad Iniciais'!$D$6,Y15&gt;'Cad Iniciais'!$D$6),1,0)))</f>
        <v/>
      </c>
      <c r="AB15" s="26" t="str">
        <f>IF(ISERROR(
IF(W15="","",IF(AND(W15&lt;=('Cad Iniciais'!$D$6-1),Y15&gt;'Cad Iniciais'!$D$6-1),1,0))),"",IF(W15="","",IF(W15="","",IF(AND(W15&lt;=('Cad Iniciais'!$D$6-1),Y15&gt;'Cad Iniciais'!$D$6-1),1,0))))</f>
        <v/>
      </c>
      <c r="AC15" s="61" t="str">
        <f>IF(ISERROR(
IF(I15="Ativo","",VLOOKUP(C15,Demissões!$C$6:$E$100,3,0))),"",IF(I15="Ativo","",VLOOKUP(C15,Demissões!$C$6:$E$100,3,0)))</f>
        <v/>
      </c>
      <c r="AD15" s="5"/>
      <c r="AE15" s="5"/>
      <c r="AF15" s="5"/>
      <c r="AG15" s="5" t="str">
        <f>IF(ISERROR(
IF('Cadastro de Cargos'!C23="","",'Cadastro de Cargos'!C23)),"",IF('Cadastro de Cargos'!C23="","",'Cadastro de Cargos'!C23))</f>
        <v/>
      </c>
      <c r="AH15" s="5"/>
      <c r="AI15" s="5"/>
      <c r="AJ15" s="70" t="str">
        <f>IF(C15="","",COUNTIF(Absenteismo!$D$6:$D$100,'Cadastro de Funcionários'!C15))</f>
        <v/>
      </c>
      <c r="AK15" s="70" t="str">
        <f>IF($C15="","",COUNTIFS(Absenteismo!$D$6:$D$100,'Cadastro de Funcionários'!$C15,Absenteismo!$E$6:$E$100,"Sim"))</f>
        <v/>
      </c>
      <c r="AL15" s="70" t="str">
        <f>IF($C15="","",COUNTIFS(Absenteismo!$D$6:$D$100,'Cadastro de Funcionários'!$C15,Absenteismo!$E$6:$E$100,"Não"))</f>
        <v/>
      </c>
      <c r="AM15" s="70" t="str">
        <f>IF($C15="","",COUNTIFS(Absenteismo!$D$6:$D$100,'Cadastro de Funcionários'!$C15,Absenteismo!$E$6:$E$100,"Sim",Absenteismo!$F$6:$F$100,"Sim"))</f>
        <v/>
      </c>
      <c r="AN15" s="70" t="str">
        <f>IF($C15="","",COUNTIFS(Absenteismo!$D$6:$D$100,'Cadastro de Funcionários'!$C15,Absenteismo!$E$6:$E$100,"Sim",Absenteismo!$F$6:$F$100,"Não"))</f>
        <v/>
      </c>
      <c r="AO15" s="26"/>
      <c r="AP15" s="26"/>
      <c r="AQ15" s="26"/>
    </row>
    <row r="16" spans="1:43" ht="22.5" customHeight="1">
      <c r="A16" s="8"/>
      <c r="B16" s="5"/>
      <c r="C16" s="37"/>
      <c r="D16" s="37"/>
      <c r="E16" s="68"/>
      <c r="F16" s="37"/>
      <c r="G16" s="37"/>
      <c r="H16" s="68"/>
      <c r="I16" s="68"/>
      <c r="J16" s="76" t="str">
        <f t="shared" si="0"/>
        <v/>
      </c>
      <c r="K16" s="5"/>
      <c r="L16" s="5" t="str">
        <f>IF(ISERROR(
IF(G16="","",VLOOKUP(C16,Promoções!$C$6:$F$292,4,0))),G16,IF(G16="","",VLOOKUP(C16,Promoções!$C$6:$F$292,4,0)))</f>
        <v/>
      </c>
      <c r="M16" s="5" t="str">
        <f>IF(ISERROR(
IF(L16="","",VLOOKUP(L16,'Cadastro de Cargos'!$C$7:$D$100,2,0))),"",IF(L16="","",VLOOKUP(L16,'Cadastro de Cargos'!$C$7:$D$100,2,0)))</f>
        <v/>
      </c>
      <c r="N16" s="5" t="str">
        <f t="shared" ca="1" si="1"/>
        <v/>
      </c>
      <c r="O16" s="57" t="str">
        <f t="shared" ca="1" si="2"/>
        <v/>
      </c>
      <c r="P16" s="57" t="str">
        <f>IF(ISERROR(
IF(W16="","",IF(AND(W16&lt;='Cad Iniciais'!$D$6,Y16&gt;'Cad Iniciais'!$D$6),1,0))),"",IF(W16="","",IF(AND(W16&lt;='Cad Iniciais'!$D$6,Y16&gt;'Cad Iniciais'!$D$6),1,0)))</f>
        <v/>
      </c>
      <c r="Q16" s="57" t="str">
        <f>IF(ISERROR(
IF(W16="","",IF(AND(W16&lt;=('Cad Iniciais'!$D$6-1),Y16&gt;'Cad Iniciais'!$D$6-1),1,0))),"",IF(W16="","",IF(W16="","",IF(AND(W16&lt;=('Cad Iniciais'!$D$6-1),Y16&gt;'Cad Iniciais'!$D$6-1),1,0))))</f>
        <v/>
      </c>
      <c r="R16" s="26" t="str">
        <f t="shared" ca="1" si="3"/>
        <v/>
      </c>
      <c r="S16" s="26" t="str">
        <f t="shared" ca="1" si="4"/>
        <v/>
      </c>
      <c r="T16" s="26" t="str">
        <f t="shared" ca="1" si="5"/>
        <v/>
      </c>
      <c r="U16" s="26" t="str">
        <f>IF(ISERROR(
IF(H16="","",IF(YEAR(H16)&lt;='Cad Iniciais'!$D$6,"SIM",""))),"",IF(H16="","",IF(YEAR(H16)&lt;='Cad Iniciais'!$D$6,"SIM","")))</f>
        <v/>
      </c>
      <c r="V16" s="26" t="str">
        <f ca="1">IF(ISERROR(
IF(H16="","",IF(AND(YEAR(H16)='Cad Iniciais'!$D$6,I16="Ativo",TODAY()-H16&gt;90),"SIM",IF(AND(YEAR(H16)='Cad Iniciais'!$D$6,I16-H16&gt;90),"SIM","")))),"",IF(H16="","",IF(AND(YEAR(H16)='Cad Iniciais'!$D$6,I16="Ativo",TODAY()-H16&gt;90),"SIM",IF(AND(YEAR(H16)='Cad Iniciais'!$D$6,I16-H16&gt;90),"SIM",""))))</f>
        <v/>
      </c>
      <c r="W16" s="26" t="str">
        <f t="shared" si="6"/>
        <v/>
      </c>
      <c r="X16" s="26" t="str">
        <f t="shared" si="7"/>
        <v/>
      </c>
      <c r="Y16" s="26" t="str">
        <f t="shared" si="8"/>
        <v/>
      </c>
      <c r="Z16" s="26" t="str">
        <f t="shared" si="9"/>
        <v/>
      </c>
      <c r="AA16" s="26" t="str">
        <f>IF(ISERROR(
IF(W16="","",IF(AND(W16&lt;='Cad Iniciais'!$D$6,Y16&gt;'Cad Iniciais'!$D$6),1,0))),"",IF(W16="","",IF(AND(W16&lt;='Cad Iniciais'!$D$6,Y16&gt;'Cad Iniciais'!$D$6),1,0)))</f>
        <v/>
      </c>
      <c r="AB16" s="26" t="str">
        <f>IF(ISERROR(
IF(W16="","",IF(AND(W16&lt;=('Cad Iniciais'!$D$6-1),Y16&gt;'Cad Iniciais'!$D$6-1),1,0))),"",IF(W16="","",IF(W16="","",IF(AND(W16&lt;=('Cad Iniciais'!$D$6-1),Y16&gt;'Cad Iniciais'!$D$6-1),1,0))))</f>
        <v/>
      </c>
      <c r="AC16" s="61" t="str">
        <f>IF(ISERROR(
IF(I16="Ativo","",VLOOKUP(C16,Demissões!$C$6:$E$100,3,0))),"",IF(I16="Ativo","",VLOOKUP(C16,Demissões!$C$6:$E$100,3,0)))</f>
        <v/>
      </c>
      <c r="AD16" s="5"/>
      <c r="AE16" s="5"/>
      <c r="AF16" s="5"/>
      <c r="AG16" s="5" t="str">
        <f>IF(ISERROR(
IF('Cadastro de Cargos'!C24="","",'Cadastro de Cargos'!C24)),"",IF('Cadastro de Cargos'!C24="","",'Cadastro de Cargos'!C24))</f>
        <v/>
      </c>
      <c r="AH16" s="5"/>
      <c r="AI16" s="5"/>
      <c r="AJ16" s="70" t="str">
        <f>IF(C16="","",COUNTIF(Absenteismo!$D$6:$D$100,'Cadastro de Funcionários'!C16))</f>
        <v/>
      </c>
      <c r="AK16" s="70" t="str">
        <f>IF($C16="","",COUNTIFS(Absenteismo!$D$6:$D$100,'Cadastro de Funcionários'!$C16,Absenteismo!$E$6:$E$100,"Sim"))</f>
        <v/>
      </c>
      <c r="AL16" s="70" t="str">
        <f>IF($C16="","",COUNTIFS(Absenteismo!$D$6:$D$100,'Cadastro de Funcionários'!$C16,Absenteismo!$E$6:$E$100,"Não"))</f>
        <v/>
      </c>
      <c r="AM16" s="70" t="str">
        <f>IF($C16="","",COUNTIFS(Absenteismo!$D$6:$D$100,'Cadastro de Funcionários'!$C16,Absenteismo!$E$6:$E$100,"Sim",Absenteismo!$F$6:$F$100,"Sim"))</f>
        <v/>
      </c>
      <c r="AN16" s="70" t="str">
        <f>IF($C16="","",COUNTIFS(Absenteismo!$D$6:$D$100,'Cadastro de Funcionários'!$C16,Absenteismo!$E$6:$E$100,"Sim",Absenteismo!$F$6:$F$100,"Não"))</f>
        <v/>
      </c>
      <c r="AO16" s="26"/>
      <c r="AP16" s="26"/>
      <c r="AQ16" s="26"/>
    </row>
    <row r="17" spans="1:43" ht="22.5" customHeight="1">
      <c r="A17" s="8"/>
      <c r="B17" s="5"/>
      <c r="C17" s="37"/>
      <c r="D17" s="37"/>
      <c r="E17" s="68"/>
      <c r="F17" s="37"/>
      <c r="G17" s="37"/>
      <c r="H17" s="68"/>
      <c r="I17" s="68"/>
      <c r="J17" s="76" t="str">
        <f t="shared" si="0"/>
        <v/>
      </c>
      <c r="K17" s="5"/>
      <c r="L17" s="5" t="str">
        <f>IF(ISERROR(
IF(G17="","",VLOOKUP(C17,Promoções!$C$6:$F$292,4,0))),G17,IF(G17="","",VLOOKUP(C17,Promoções!$C$6:$F$292,4,0)))</f>
        <v/>
      </c>
      <c r="M17" s="5" t="str">
        <f>IF(ISERROR(
IF(L17="","",VLOOKUP(L17,'Cadastro de Cargos'!$C$7:$D$100,2,0))),"",IF(L17="","",VLOOKUP(L17,'Cadastro de Cargos'!$C$7:$D$100,2,0)))</f>
        <v/>
      </c>
      <c r="N17" s="5" t="str">
        <f t="shared" ca="1" si="1"/>
        <v/>
      </c>
      <c r="O17" s="57" t="str">
        <f t="shared" ca="1" si="2"/>
        <v/>
      </c>
      <c r="P17" s="57" t="str">
        <f>IF(ISERROR(
IF(W17="","",IF(AND(W17&lt;='Cad Iniciais'!$D$6,Y17&gt;'Cad Iniciais'!$D$6),1,0))),"",IF(W17="","",IF(AND(W17&lt;='Cad Iniciais'!$D$6,Y17&gt;'Cad Iniciais'!$D$6),1,0)))</f>
        <v/>
      </c>
      <c r="Q17" s="57" t="str">
        <f>IF(ISERROR(
IF(W17="","",IF(AND(W17&lt;=('Cad Iniciais'!$D$6-1),Y17&gt;'Cad Iniciais'!$D$6-1),1,0))),"",IF(W17="","",IF(W17="","",IF(AND(W17&lt;=('Cad Iniciais'!$D$6-1),Y17&gt;'Cad Iniciais'!$D$6-1),1,0))))</f>
        <v/>
      </c>
      <c r="R17" s="26" t="str">
        <f t="shared" ca="1" si="3"/>
        <v/>
      </c>
      <c r="S17" s="26" t="str">
        <f t="shared" ca="1" si="4"/>
        <v/>
      </c>
      <c r="T17" s="26" t="str">
        <f t="shared" ca="1" si="5"/>
        <v/>
      </c>
      <c r="U17" s="26" t="str">
        <f>IF(ISERROR(
IF(H17="","",IF(YEAR(H17)&lt;='Cad Iniciais'!$D$6,"SIM",""))),"",IF(H17="","",IF(YEAR(H17)&lt;='Cad Iniciais'!$D$6,"SIM","")))</f>
        <v/>
      </c>
      <c r="V17" s="26" t="str">
        <f ca="1">IF(ISERROR(
IF(H17="","",IF(AND(YEAR(H17)='Cad Iniciais'!$D$6,I17="Ativo",TODAY()-H17&gt;90),"SIM",IF(AND(YEAR(H17)='Cad Iniciais'!$D$6,I17-H17&gt;90),"SIM","")))),"",IF(H17="","",IF(AND(YEAR(H17)='Cad Iniciais'!$D$6,I17="Ativo",TODAY()-H17&gt;90),"SIM",IF(AND(YEAR(H17)='Cad Iniciais'!$D$6,I17-H17&gt;90),"SIM",""))))</f>
        <v/>
      </c>
      <c r="W17" s="26" t="str">
        <f t="shared" si="6"/>
        <v/>
      </c>
      <c r="X17" s="26" t="str">
        <f t="shared" si="7"/>
        <v/>
      </c>
      <c r="Y17" s="26" t="str">
        <f t="shared" si="8"/>
        <v/>
      </c>
      <c r="Z17" s="26" t="str">
        <f t="shared" si="9"/>
        <v/>
      </c>
      <c r="AA17" s="26" t="str">
        <f>IF(ISERROR(
IF(W17="","",IF(AND(W17&lt;='Cad Iniciais'!$D$6,Y17&gt;'Cad Iniciais'!$D$6),1,0))),"",IF(W17="","",IF(AND(W17&lt;='Cad Iniciais'!$D$6,Y17&gt;'Cad Iniciais'!$D$6),1,0)))</f>
        <v/>
      </c>
      <c r="AB17" s="26" t="str">
        <f>IF(ISERROR(
IF(W17="","",IF(AND(W17&lt;=('Cad Iniciais'!$D$6-1),Y17&gt;'Cad Iniciais'!$D$6-1),1,0))),"",IF(W17="","",IF(W17="","",IF(AND(W17&lt;=('Cad Iniciais'!$D$6-1),Y17&gt;'Cad Iniciais'!$D$6-1),1,0))))</f>
        <v/>
      </c>
      <c r="AC17" s="61" t="str">
        <f>IF(ISERROR(
IF(I17="Ativo","",VLOOKUP(C17,Demissões!$C$6:$E$100,3,0))),"",IF(I17="Ativo","",VLOOKUP(C17,Demissões!$C$6:$E$100,3,0)))</f>
        <v/>
      </c>
      <c r="AD17" s="5"/>
      <c r="AE17" s="5"/>
      <c r="AF17" s="5"/>
      <c r="AG17" s="5" t="str">
        <f>IF(ISERROR(
IF('Cadastro de Cargos'!C25="","",'Cadastro de Cargos'!C25)),"",IF('Cadastro de Cargos'!C25="","",'Cadastro de Cargos'!C25))</f>
        <v/>
      </c>
      <c r="AH17" s="5"/>
      <c r="AI17" s="5"/>
      <c r="AJ17" s="70" t="str">
        <f>IF(C17="","",COUNTIF(Absenteismo!$D$6:$D$100,'Cadastro de Funcionários'!C17))</f>
        <v/>
      </c>
      <c r="AK17" s="70" t="str">
        <f>IF($C17="","",COUNTIFS(Absenteismo!$D$6:$D$100,'Cadastro de Funcionários'!$C17,Absenteismo!$E$6:$E$100,"Sim"))</f>
        <v/>
      </c>
      <c r="AL17" s="70" t="str">
        <f>IF($C17="","",COUNTIFS(Absenteismo!$D$6:$D$100,'Cadastro de Funcionários'!$C17,Absenteismo!$E$6:$E$100,"Não"))</f>
        <v/>
      </c>
      <c r="AM17" s="70" t="str">
        <f>IF($C17="","",COUNTIFS(Absenteismo!$D$6:$D$100,'Cadastro de Funcionários'!$C17,Absenteismo!$E$6:$E$100,"Sim",Absenteismo!$F$6:$F$100,"Sim"))</f>
        <v/>
      </c>
      <c r="AN17" s="70" t="str">
        <f>IF($C17="","",COUNTIFS(Absenteismo!$D$6:$D$100,'Cadastro de Funcionários'!$C17,Absenteismo!$E$6:$E$100,"Sim",Absenteismo!$F$6:$F$100,"Não"))</f>
        <v/>
      </c>
      <c r="AO17" s="26"/>
      <c r="AP17" s="26"/>
      <c r="AQ17" s="26"/>
    </row>
    <row r="18" spans="1:43" ht="22.5" customHeight="1">
      <c r="A18" s="29"/>
      <c r="B18" s="5"/>
      <c r="C18" s="37"/>
      <c r="D18" s="37"/>
      <c r="E18" s="68"/>
      <c r="F18" s="37"/>
      <c r="G18" s="37"/>
      <c r="H18" s="68"/>
      <c r="I18" s="68"/>
      <c r="J18" s="76" t="str">
        <f t="shared" si="0"/>
        <v/>
      </c>
      <c r="K18" s="5"/>
      <c r="L18" s="5" t="str">
        <f>IF(ISERROR(
IF(G18="","",VLOOKUP(C18,Promoções!$C$6:$F$292,4,0))),G18,IF(G18="","",VLOOKUP(C18,Promoções!$C$6:$F$292,4,0)))</f>
        <v/>
      </c>
      <c r="M18" s="5" t="str">
        <f>IF(ISERROR(
IF(L18="","",VLOOKUP(L18,'Cadastro de Cargos'!$C$7:$D$100,2,0))),"",IF(L18="","",VLOOKUP(L18,'Cadastro de Cargos'!$C$7:$D$100,2,0)))</f>
        <v/>
      </c>
      <c r="N18" s="5" t="str">
        <f t="shared" ca="1" si="1"/>
        <v/>
      </c>
      <c r="O18" s="57" t="str">
        <f t="shared" ca="1" si="2"/>
        <v/>
      </c>
      <c r="P18" s="57" t="str">
        <f>IF(ISERROR(
IF(W18="","",IF(AND(W18&lt;='Cad Iniciais'!$D$6,Y18&gt;'Cad Iniciais'!$D$6),1,0))),"",IF(W18="","",IF(AND(W18&lt;='Cad Iniciais'!$D$6,Y18&gt;'Cad Iniciais'!$D$6),1,0)))</f>
        <v/>
      </c>
      <c r="Q18" s="57" t="str">
        <f>IF(ISERROR(
IF(W18="","",IF(AND(W18&lt;=('Cad Iniciais'!$D$6-1),Y18&gt;'Cad Iniciais'!$D$6-1),1,0))),"",IF(W18="","",IF(W18="","",IF(AND(W18&lt;=('Cad Iniciais'!$D$6-1),Y18&gt;'Cad Iniciais'!$D$6-1),1,0))))</f>
        <v/>
      </c>
      <c r="R18" s="26" t="str">
        <f t="shared" ca="1" si="3"/>
        <v/>
      </c>
      <c r="S18" s="26" t="str">
        <f t="shared" ca="1" si="4"/>
        <v/>
      </c>
      <c r="T18" s="26" t="str">
        <f t="shared" ca="1" si="5"/>
        <v/>
      </c>
      <c r="U18" s="26" t="str">
        <f>IF(ISERROR(
IF(H18="","",IF(YEAR(H18)&lt;='Cad Iniciais'!$D$6,"SIM",""))),"",IF(H18="","",IF(YEAR(H18)&lt;='Cad Iniciais'!$D$6,"SIM","")))</f>
        <v/>
      </c>
      <c r="V18" s="26" t="str">
        <f ca="1">IF(ISERROR(
IF(H18="","",IF(AND(YEAR(H18)='Cad Iniciais'!$D$6,I18="Ativo",TODAY()-H18&gt;90),"SIM",IF(AND(YEAR(H18)='Cad Iniciais'!$D$6,I18-H18&gt;90),"SIM","")))),"",IF(H18="","",IF(AND(YEAR(H18)='Cad Iniciais'!$D$6,I18="Ativo",TODAY()-H18&gt;90),"SIM",IF(AND(YEAR(H18)='Cad Iniciais'!$D$6,I18-H18&gt;90),"SIM",""))))</f>
        <v/>
      </c>
      <c r="W18" s="26" t="str">
        <f t="shared" si="6"/>
        <v/>
      </c>
      <c r="X18" s="26" t="str">
        <f t="shared" si="7"/>
        <v/>
      </c>
      <c r="Y18" s="26" t="str">
        <f t="shared" si="8"/>
        <v/>
      </c>
      <c r="Z18" s="26" t="str">
        <f t="shared" si="9"/>
        <v/>
      </c>
      <c r="AA18" s="26" t="str">
        <f>IF(ISERROR(
IF(W18="","",IF(AND(W18&lt;='Cad Iniciais'!$D$6,Y18&gt;'Cad Iniciais'!$D$6),1,0))),"",IF(W18="","",IF(AND(W18&lt;='Cad Iniciais'!$D$6,Y18&gt;'Cad Iniciais'!$D$6),1,0)))</f>
        <v/>
      </c>
      <c r="AB18" s="26" t="str">
        <f>IF(ISERROR(
IF(W18="","",IF(AND(W18&lt;=('Cad Iniciais'!$D$6-1),Y18&gt;'Cad Iniciais'!$D$6-1),1,0))),"",IF(W18="","",IF(W18="","",IF(AND(W18&lt;=('Cad Iniciais'!$D$6-1),Y18&gt;'Cad Iniciais'!$D$6-1),1,0))))</f>
        <v/>
      </c>
      <c r="AC18" s="61" t="str">
        <f>IF(ISERROR(
IF(I18="Ativo","",VLOOKUP(C18,Demissões!$C$6:$E$100,3,0))),"",IF(I18="Ativo","",VLOOKUP(C18,Demissões!$C$6:$E$100,3,0)))</f>
        <v/>
      </c>
      <c r="AD18" s="5"/>
      <c r="AE18" s="5"/>
      <c r="AF18" s="5"/>
      <c r="AG18" s="5" t="str">
        <f>IF(ISERROR(
IF('Cadastro de Cargos'!C26="","",'Cadastro de Cargos'!C26)),"",IF('Cadastro de Cargos'!C26="","",'Cadastro de Cargos'!C26))</f>
        <v/>
      </c>
      <c r="AH18" s="5"/>
      <c r="AI18" s="5"/>
      <c r="AJ18" s="70" t="str">
        <f>IF(C18="","",COUNTIF(Absenteismo!$D$6:$D$100,'Cadastro de Funcionários'!C18))</f>
        <v/>
      </c>
      <c r="AK18" s="70" t="str">
        <f>IF($C18="","",COUNTIFS(Absenteismo!$D$6:$D$100,'Cadastro de Funcionários'!$C18,Absenteismo!$E$6:$E$100,"Sim"))</f>
        <v/>
      </c>
      <c r="AL18" s="70" t="str">
        <f>IF($C18="","",COUNTIFS(Absenteismo!$D$6:$D$100,'Cadastro de Funcionários'!$C18,Absenteismo!$E$6:$E$100,"Não"))</f>
        <v/>
      </c>
      <c r="AM18" s="70" t="str">
        <f>IF($C18="","",COUNTIFS(Absenteismo!$D$6:$D$100,'Cadastro de Funcionários'!$C18,Absenteismo!$E$6:$E$100,"Sim",Absenteismo!$F$6:$F$100,"Sim"))</f>
        <v/>
      </c>
      <c r="AN18" s="70" t="str">
        <f>IF($C18="","",COUNTIFS(Absenteismo!$D$6:$D$100,'Cadastro de Funcionários'!$C18,Absenteismo!$E$6:$E$100,"Sim",Absenteismo!$F$6:$F$100,"Não"))</f>
        <v/>
      </c>
      <c r="AO18" s="26"/>
      <c r="AP18" s="26"/>
      <c r="AQ18" s="26"/>
    </row>
    <row r="19" spans="1:43" ht="22.5" customHeight="1">
      <c r="A19" s="29"/>
      <c r="B19" s="5"/>
      <c r="C19" s="37"/>
      <c r="D19" s="37"/>
      <c r="E19" s="68"/>
      <c r="F19" s="37"/>
      <c r="G19" s="37"/>
      <c r="H19" s="68"/>
      <c r="I19" s="68"/>
      <c r="J19" s="76" t="str">
        <f t="shared" si="0"/>
        <v/>
      </c>
      <c r="K19" s="5"/>
      <c r="L19" s="5" t="str">
        <f>IF(ISERROR(
IF(G19="","",VLOOKUP(C19,Promoções!$C$6:$F$292,4,0))),G19,IF(G19="","",VLOOKUP(C19,Promoções!$C$6:$F$292,4,0)))</f>
        <v/>
      </c>
      <c r="M19" s="5" t="str">
        <f>IF(ISERROR(
IF(L19="","",VLOOKUP(L19,'Cadastro de Cargos'!$C$7:$D$100,2,0))),"",IF(L19="","",VLOOKUP(L19,'Cadastro de Cargos'!$C$7:$D$100,2,0)))</f>
        <v/>
      </c>
      <c r="N19" s="5" t="str">
        <f t="shared" ca="1" si="1"/>
        <v/>
      </c>
      <c r="O19" s="57" t="str">
        <f t="shared" ca="1" si="2"/>
        <v/>
      </c>
      <c r="P19" s="57" t="str">
        <f>IF(ISERROR(
IF(W19="","",IF(AND(W19&lt;='Cad Iniciais'!$D$6,Y19&gt;'Cad Iniciais'!$D$6),1,0))),"",IF(W19="","",IF(AND(W19&lt;='Cad Iniciais'!$D$6,Y19&gt;'Cad Iniciais'!$D$6),1,0)))</f>
        <v/>
      </c>
      <c r="Q19" s="57" t="str">
        <f>IF(ISERROR(
IF(W19="","",IF(AND(W19&lt;=('Cad Iniciais'!$D$6-1),Y19&gt;'Cad Iniciais'!$D$6-1),1,0))),"",IF(W19="","",IF(W19="","",IF(AND(W19&lt;=('Cad Iniciais'!$D$6-1),Y19&gt;'Cad Iniciais'!$D$6-1),1,0))))</f>
        <v/>
      </c>
      <c r="R19" s="26" t="str">
        <f t="shared" ca="1" si="3"/>
        <v/>
      </c>
      <c r="S19" s="26" t="str">
        <f t="shared" ca="1" si="4"/>
        <v/>
      </c>
      <c r="T19" s="26" t="str">
        <f t="shared" ca="1" si="5"/>
        <v/>
      </c>
      <c r="U19" s="26" t="str">
        <f>IF(ISERROR(
IF(H19="","",IF(YEAR(H19)&lt;='Cad Iniciais'!$D$6,"SIM",""))),"",IF(H19="","",IF(YEAR(H19)&lt;='Cad Iniciais'!$D$6,"SIM","")))</f>
        <v/>
      </c>
      <c r="V19" s="26" t="str">
        <f ca="1">IF(ISERROR(
IF(H19="","",IF(AND(YEAR(H19)='Cad Iniciais'!$D$6,I19="Ativo",TODAY()-H19&gt;90),"SIM",IF(AND(YEAR(H19)='Cad Iniciais'!$D$6,I19-H19&gt;90),"SIM","")))),"",IF(H19="","",IF(AND(YEAR(H19)='Cad Iniciais'!$D$6,I19="Ativo",TODAY()-H19&gt;90),"SIM",IF(AND(YEAR(H19)='Cad Iniciais'!$D$6,I19-H19&gt;90),"SIM",""))))</f>
        <v/>
      </c>
      <c r="W19" s="26" t="str">
        <f t="shared" si="6"/>
        <v/>
      </c>
      <c r="X19" s="26" t="str">
        <f t="shared" si="7"/>
        <v/>
      </c>
      <c r="Y19" s="26" t="str">
        <f t="shared" si="8"/>
        <v/>
      </c>
      <c r="Z19" s="26" t="str">
        <f t="shared" si="9"/>
        <v/>
      </c>
      <c r="AA19" s="26" t="str">
        <f>IF(ISERROR(
IF(W19="","",IF(AND(W19&lt;='Cad Iniciais'!$D$6,Y19&gt;'Cad Iniciais'!$D$6),1,0))),"",IF(W19="","",IF(AND(W19&lt;='Cad Iniciais'!$D$6,Y19&gt;'Cad Iniciais'!$D$6),1,0)))</f>
        <v/>
      </c>
      <c r="AB19" s="26" t="str">
        <f>IF(ISERROR(
IF(W19="","",IF(AND(W19&lt;=('Cad Iniciais'!$D$6-1),Y19&gt;'Cad Iniciais'!$D$6-1),1,0))),"",IF(W19="","",IF(W19="","",IF(AND(W19&lt;=('Cad Iniciais'!$D$6-1),Y19&gt;'Cad Iniciais'!$D$6-1),1,0))))</f>
        <v/>
      </c>
      <c r="AC19" s="61" t="str">
        <f>IF(ISERROR(
IF(I19="Ativo","",VLOOKUP(C19,Demissões!$C$6:$E$100,3,0))),"",IF(I19="Ativo","",VLOOKUP(C19,Demissões!$C$6:$E$100,3,0)))</f>
        <v/>
      </c>
      <c r="AD19" s="5"/>
      <c r="AE19" s="5"/>
      <c r="AF19" s="5"/>
      <c r="AG19" s="5" t="str">
        <f>IF(ISERROR(
IF('Cadastro de Cargos'!C27="","",'Cadastro de Cargos'!C27)),"",IF('Cadastro de Cargos'!C27="","",'Cadastro de Cargos'!C27))</f>
        <v/>
      </c>
      <c r="AH19" s="5"/>
      <c r="AI19" s="5"/>
      <c r="AJ19" s="70" t="str">
        <f>IF(C19="","",COUNTIF(Absenteismo!$D$6:$D$100,'Cadastro de Funcionários'!C19))</f>
        <v/>
      </c>
      <c r="AK19" s="70" t="str">
        <f>IF($C19="","",COUNTIFS(Absenteismo!$D$6:$D$100,'Cadastro de Funcionários'!$C19,Absenteismo!$E$6:$E$100,"Sim"))</f>
        <v/>
      </c>
      <c r="AL19" s="70" t="str">
        <f>IF($C19="","",COUNTIFS(Absenteismo!$D$6:$D$100,'Cadastro de Funcionários'!$C19,Absenteismo!$E$6:$E$100,"Não"))</f>
        <v/>
      </c>
      <c r="AM19" s="70" t="str">
        <f>IF($C19="","",COUNTIFS(Absenteismo!$D$6:$D$100,'Cadastro de Funcionários'!$C19,Absenteismo!$E$6:$E$100,"Sim",Absenteismo!$F$6:$F$100,"Sim"))</f>
        <v/>
      </c>
      <c r="AN19" s="70" t="str">
        <f>IF($C19="","",COUNTIFS(Absenteismo!$D$6:$D$100,'Cadastro de Funcionários'!$C19,Absenteismo!$E$6:$E$100,"Sim",Absenteismo!$F$6:$F$100,"Não"))</f>
        <v/>
      </c>
      <c r="AO19" s="26"/>
      <c r="AP19" s="26"/>
      <c r="AQ19" s="26"/>
    </row>
    <row r="20" spans="1:43" ht="22.5" customHeight="1">
      <c r="A20" s="29"/>
      <c r="B20" s="5"/>
      <c r="C20" s="37"/>
      <c r="D20" s="37"/>
      <c r="E20" s="68"/>
      <c r="F20" s="37"/>
      <c r="G20" s="37"/>
      <c r="H20" s="68"/>
      <c r="I20" s="68"/>
      <c r="J20" s="76" t="str">
        <f t="shared" si="0"/>
        <v/>
      </c>
      <c r="K20" s="5"/>
      <c r="L20" s="5" t="str">
        <f>IF(ISERROR(
IF(G20="","",VLOOKUP(C20,Promoções!$C$6:$F$292,4,0))),G20,IF(G20="","",VLOOKUP(C20,Promoções!$C$6:$F$292,4,0)))</f>
        <v/>
      </c>
      <c r="M20" s="5" t="str">
        <f>IF(ISERROR(
IF(L20="","",VLOOKUP(L20,'Cadastro de Cargos'!$C$7:$D$100,2,0))),"",IF(L20="","",VLOOKUP(L20,'Cadastro de Cargos'!$C$7:$D$100,2,0)))</f>
        <v/>
      </c>
      <c r="N20" s="5" t="str">
        <f t="shared" ca="1" si="1"/>
        <v/>
      </c>
      <c r="O20" s="57" t="str">
        <f t="shared" ca="1" si="2"/>
        <v/>
      </c>
      <c r="P20" s="57" t="str">
        <f>IF(ISERROR(
IF(W20="","",IF(AND(W20&lt;='Cad Iniciais'!$D$6,Y20&gt;'Cad Iniciais'!$D$6),1,0))),"",IF(W20="","",IF(AND(W20&lt;='Cad Iniciais'!$D$6,Y20&gt;'Cad Iniciais'!$D$6),1,0)))</f>
        <v/>
      </c>
      <c r="Q20" s="57" t="str">
        <f>IF(ISERROR(
IF(W20="","",IF(AND(W20&lt;=('Cad Iniciais'!$D$6-1),Y20&gt;'Cad Iniciais'!$D$6-1),1,0))),"",IF(W20="","",IF(W20="","",IF(AND(W20&lt;=('Cad Iniciais'!$D$6-1),Y20&gt;'Cad Iniciais'!$D$6-1),1,0))))</f>
        <v/>
      </c>
      <c r="R20" s="26" t="str">
        <f t="shared" ca="1" si="3"/>
        <v/>
      </c>
      <c r="S20" s="26" t="str">
        <f t="shared" ca="1" si="4"/>
        <v/>
      </c>
      <c r="T20" s="26" t="str">
        <f t="shared" ca="1" si="5"/>
        <v/>
      </c>
      <c r="U20" s="26" t="str">
        <f>IF(ISERROR(
IF(H20="","",IF(YEAR(H20)&lt;='Cad Iniciais'!$D$6,"SIM",""))),"",IF(H20="","",IF(YEAR(H20)&lt;='Cad Iniciais'!$D$6,"SIM","")))</f>
        <v/>
      </c>
      <c r="V20" s="26" t="str">
        <f ca="1">IF(ISERROR(
IF(H20="","",IF(AND(YEAR(H20)='Cad Iniciais'!$D$6,I20="Ativo",TODAY()-H20&gt;90),"SIM",IF(AND(YEAR(H20)='Cad Iniciais'!$D$6,I20-H20&gt;90),"SIM","")))),"",IF(H20="","",IF(AND(YEAR(H20)='Cad Iniciais'!$D$6,I20="Ativo",TODAY()-H20&gt;90),"SIM",IF(AND(YEAR(H20)='Cad Iniciais'!$D$6,I20-H20&gt;90),"SIM",""))))</f>
        <v/>
      </c>
      <c r="W20" s="26" t="str">
        <f t="shared" si="6"/>
        <v/>
      </c>
      <c r="X20" s="26" t="str">
        <f t="shared" si="7"/>
        <v/>
      </c>
      <c r="Y20" s="26" t="str">
        <f t="shared" si="8"/>
        <v/>
      </c>
      <c r="Z20" s="26" t="str">
        <f t="shared" si="9"/>
        <v/>
      </c>
      <c r="AA20" s="26" t="str">
        <f>IF(ISERROR(
IF(W20="","",IF(AND(W20&lt;='Cad Iniciais'!$D$6,Y20&gt;'Cad Iniciais'!$D$6),1,0))),"",IF(W20="","",IF(AND(W20&lt;='Cad Iniciais'!$D$6,Y20&gt;'Cad Iniciais'!$D$6),1,0)))</f>
        <v/>
      </c>
      <c r="AB20" s="26" t="str">
        <f>IF(ISERROR(
IF(W20="","",IF(AND(W20&lt;=('Cad Iniciais'!$D$6-1),Y20&gt;'Cad Iniciais'!$D$6-1),1,0))),"",IF(W20="","",IF(W20="","",IF(AND(W20&lt;=('Cad Iniciais'!$D$6-1),Y20&gt;'Cad Iniciais'!$D$6-1),1,0))))</f>
        <v/>
      </c>
      <c r="AC20" s="61" t="str">
        <f>IF(ISERROR(
IF(I20="Ativo","",VLOOKUP(C20,Demissões!$C$6:$E$100,3,0))),"",IF(I20="Ativo","",VLOOKUP(C20,Demissões!$C$6:$E$100,3,0)))</f>
        <v/>
      </c>
      <c r="AD20" s="5"/>
      <c r="AE20" s="5"/>
      <c r="AF20" s="5"/>
      <c r="AG20" s="5" t="str">
        <f>IF(ISERROR(
IF('Cadastro de Cargos'!C28="","",'Cadastro de Cargos'!C28)),"",IF('Cadastro de Cargos'!C28="","",'Cadastro de Cargos'!C28))</f>
        <v/>
      </c>
      <c r="AH20" s="5"/>
      <c r="AI20" s="5"/>
      <c r="AJ20" s="70" t="str">
        <f>IF(C20="","",COUNTIF(Absenteismo!$D$6:$D$100,'Cadastro de Funcionários'!C20))</f>
        <v/>
      </c>
      <c r="AK20" s="70" t="str">
        <f>IF($C20="","",COUNTIFS(Absenteismo!$D$6:$D$100,'Cadastro de Funcionários'!$C20,Absenteismo!$E$6:$E$100,"Sim"))</f>
        <v/>
      </c>
      <c r="AL20" s="70" t="str">
        <f>IF($C20="","",COUNTIFS(Absenteismo!$D$6:$D$100,'Cadastro de Funcionários'!$C20,Absenteismo!$E$6:$E$100,"Não"))</f>
        <v/>
      </c>
      <c r="AM20" s="70" t="str">
        <f>IF($C20="","",COUNTIFS(Absenteismo!$D$6:$D$100,'Cadastro de Funcionários'!$C20,Absenteismo!$E$6:$E$100,"Sim",Absenteismo!$F$6:$F$100,"Sim"))</f>
        <v/>
      </c>
      <c r="AN20" s="70" t="str">
        <f>IF($C20="","",COUNTIFS(Absenteismo!$D$6:$D$100,'Cadastro de Funcionários'!$C20,Absenteismo!$E$6:$E$100,"Sim",Absenteismo!$F$6:$F$100,"Não"))</f>
        <v/>
      </c>
      <c r="AO20" s="26"/>
      <c r="AP20" s="26"/>
      <c r="AQ20" s="26"/>
    </row>
    <row r="21" spans="1:43" ht="22.5" customHeight="1">
      <c r="A21" s="29"/>
      <c r="B21" s="5"/>
      <c r="C21" s="37"/>
      <c r="D21" s="37"/>
      <c r="E21" s="68"/>
      <c r="F21" s="37"/>
      <c r="G21" s="37"/>
      <c r="H21" s="68"/>
      <c r="I21" s="68"/>
      <c r="J21" s="76" t="str">
        <f t="shared" si="0"/>
        <v/>
      </c>
      <c r="K21" s="5"/>
      <c r="L21" s="5" t="str">
        <f>IF(ISERROR(
IF(G21="","",VLOOKUP(C21,Promoções!$C$6:$F$292,4,0))),G21,IF(G21="","",VLOOKUP(C21,Promoções!$C$6:$F$292,4,0)))</f>
        <v/>
      </c>
      <c r="M21" s="5" t="str">
        <f>IF(ISERROR(
IF(L21="","",VLOOKUP(L21,'Cadastro de Cargos'!$C$7:$D$100,2,0))),"",IF(L21="","",VLOOKUP(L21,'Cadastro de Cargos'!$C$7:$D$100,2,0)))</f>
        <v/>
      </c>
      <c r="N21" s="5" t="str">
        <f t="shared" ca="1" si="1"/>
        <v/>
      </c>
      <c r="O21" s="57" t="str">
        <f t="shared" ca="1" si="2"/>
        <v/>
      </c>
      <c r="P21" s="57" t="str">
        <f>IF(ISERROR(
IF(W21="","",IF(AND(W21&lt;='Cad Iniciais'!$D$6,Y21&gt;'Cad Iniciais'!$D$6),1,0))),"",IF(W21="","",IF(AND(W21&lt;='Cad Iniciais'!$D$6,Y21&gt;'Cad Iniciais'!$D$6),1,0)))</f>
        <v/>
      </c>
      <c r="Q21" s="57" t="str">
        <f>IF(ISERROR(
IF(W21="","",IF(AND(W21&lt;=('Cad Iniciais'!$D$6-1),Y21&gt;'Cad Iniciais'!$D$6-1),1,0))),"",IF(W21="","",IF(W21="","",IF(AND(W21&lt;=('Cad Iniciais'!$D$6-1),Y21&gt;'Cad Iniciais'!$D$6-1),1,0))))</f>
        <v/>
      </c>
      <c r="R21" s="26" t="str">
        <f t="shared" ca="1" si="3"/>
        <v/>
      </c>
      <c r="S21" s="26" t="str">
        <f t="shared" ca="1" si="4"/>
        <v/>
      </c>
      <c r="T21" s="26" t="str">
        <f t="shared" ca="1" si="5"/>
        <v/>
      </c>
      <c r="U21" s="26" t="str">
        <f>IF(ISERROR(
IF(H21="","",IF(YEAR(H21)&lt;='Cad Iniciais'!$D$6,"SIM",""))),"",IF(H21="","",IF(YEAR(H21)&lt;='Cad Iniciais'!$D$6,"SIM","")))</f>
        <v/>
      </c>
      <c r="V21" s="26" t="str">
        <f ca="1">IF(ISERROR(
IF(H21="","",IF(AND(YEAR(H21)='Cad Iniciais'!$D$6,I21="Ativo",TODAY()-H21&gt;90),"SIM",IF(AND(YEAR(H21)='Cad Iniciais'!$D$6,I21-H21&gt;90),"SIM","")))),"",IF(H21="","",IF(AND(YEAR(H21)='Cad Iniciais'!$D$6,I21="Ativo",TODAY()-H21&gt;90),"SIM",IF(AND(YEAR(H21)='Cad Iniciais'!$D$6,I21-H21&gt;90),"SIM",""))))</f>
        <v/>
      </c>
      <c r="W21" s="26" t="str">
        <f t="shared" si="6"/>
        <v/>
      </c>
      <c r="X21" s="26" t="str">
        <f t="shared" si="7"/>
        <v/>
      </c>
      <c r="Y21" s="26" t="str">
        <f t="shared" si="8"/>
        <v/>
      </c>
      <c r="Z21" s="26" t="str">
        <f t="shared" si="9"/>
        <v/>
      </c>
      <c r="AA21" s="26" t="str">
        <f>IF(ISERROR(
IF(W21="","",IF(AND(W21&lt;='Cad Iniciais'!$D$6,Y21&gt;'Cad Iniciais'!$D$6),1,0))),"",IF(W21="","",IF(AND(W21&lt;='Cad Iniciais'!$D$6,Y21&gt;'Cad Iniciais'!$D$6),1,0)))</f>
        <v/>
      </c>
      <c r="AB21" s="26" t="str">
        <f>IF(ISERROR(
IF(W21="","",IF(AND(W21&lt;=('Cad Iniciais'!$D$6-1),Y21&gt;'Cad Iniciais'!$D$6-1),1,0))),"",IF(W21="","",IF(W21="","",IF(AND(W21&lt;=('Cad Iniciais'!$D$6-1),Y21&gt;'Cad Iniciais'!$D$6-1),1,0))))</f>
        <v/>
      </c>
      <c r="AC21" s="61" t="str">
        <f>IF(ISERROR(
IF(I21="Ativo","",VLOOKUP(C21,Demissões!$C$6:$E$100,3,0))),"",IF(I21="Ativo","",VLOOKUP(C21,Demissões!$C$6:$E$100,3,0)))</f>
        <v/>
      </c>
      <c r="AD21" s="5"/>
      <c r="AE21" s="5"/>
      <c r="AF21" s="5"/>
      <c r="AG21" s="5" t="str">
        <f>IF(ISERROR(
IF('Cadastro de Cargos'!C29="","",'Cadastro de Cargos'!C29)),"",IF('Cadastro de Cargos'!C29="","",'Cadastro de Cargos'!C29))</f>
        <v/>
      </c>
      <c r="AH21" s="5"/>
      <c r="AI21" s="5"/>
      <c r="AJ21" s="70" t="str">
        <f>IF(C21="","",COUNTIF(Absenteismo!$D$6:$D$100,'Cadastro de Funcionários'!C21))</f>
        <v/>
      </c>
      <c r="AK21" s="70" t="str">
        <f>IF($C21="","",COUNTIFS(Absenteismo!$D$6:$D$100,'Cadastro de Funcionários'!$C21,Absenteismo!$E$6:$E$100,"Sim"))</f>
        <v/>
      </c>
      <c r="AL21" s="70" t="str">
        <f>IF($C21="","",COUNTIFS(Absenteismo!$D$6:$D$100,'Cadastro de Funcionários'!$C21,Absenteismo!$E$6:$E$100,"Não"))</f>
        <v/>
      </c>
      <c r="AM21" s="70" t="str">
        <f>IF($C21="","",COUNTIFS(Absenteismo!$D$6:$D$100,'Cadastro de Funcionários'!$C21,Absenteismo!$E$6:$E$100,"Sim",Absenteismo!$F$6:$F$100,"Sim"))</f>
        <v/>
      </c>
      <c r="AN21" s="70" t="str">
        <f>IF($C21="","",COUNTIFS(Absenteismo!$D$6:$D$100,'Cadastro de Funcionários'!$C21,Absenteismo!$E$6:$E$100,"Sim",Absenteismo!$F$6:$F$100,"Não"))</f>
        <v/>
      </c>
      <c r="AO21" s="26"/>
      <c r="AP21" s="26"/>
      <c r="AQ21" s="26"/>
    </row>
    <row r="22" spans="1:43" ht="22.5" customHeight="1">
      <c r="A22" s="29"/>
      <c r="B22" s="5"/>
      <c r="C22" s="37"/>
      <c r="D22" s="37"/>
      <c r="E22" s="68"/>
      <c r="F22" s="37"/>
      <c r="G22" s="37"/>
      <c r="H22" s="68"/>
      <c r="I22" s="68"/>
      <c r="J22" s="76" t="str">
        <f t="shared" si="0"/>
        <v/>
      </c>
      <c r="K22" s="5"/>
      <c r="L22" s="5" t="str">
        <f>IF(ISERROR(
IF(G22="","",VLOOKUP(C22,Promoções!$C$6:$F$292,4,0))),G22,IF(G22="","",VLOOKUP(C22,Promoções!$C$6:$F$292,4,0)))</f>
        <v/>
      </c>
      <c r="M22" s="5" t="str">
        <f>IF(ISERROR(
IF(L22="","",VLOOKUP(L22,'Cadastro de Cargos'!$C$7:$D$100,2,0))),"",IF(L22="","",VLOOKUP(L22,'Cadastro de Cargos'!$C$7:$D$100,2,0)))</f>
        <v/>
      </c>
      <c r="N22" s="5" t="str">
        <f t="shared" ca="1" si="1"/>
        <v/>
      </c>
      <c r="O22" s="57" t="str">
        <f t="shared" ca="1" si="2"/>
        <v/>
      </c>
      <c r="P22" s="57" t="str">
        <f>IF(ISERROR(
IF(W22="","",IF(AND(W22&lt;='Cad Iniciais'!$D$6,Y22&gt;'Cad Iniciais'!$D$6),1,0))),"",IF(W22="","",IF(AND(W22&lt;='Cad Iniciais'!$D$6,Y22&gt;'Cad Iniciais'!$D$6),1,0)))</f>
        <v/>
      </c>
      <c r="Q22" s="57" t="str">
        <f>IF(ISERROR(
IF(W22="","",IF(AND(W22&lt;=('Cad Iniciais'!$D$6-1),Y22&gt;'Cad Iniciais'!$D$6-1),1,0))),"",IF(W22="","",IF(W22="","",IF(AND(W22&lt;=('Cad Iniciais'!$D$6-1),Y22&gt;'Cad Iniciais'!$D$6-1),1,0))))</f>
        <v/>
      </c>
      <c r="R22" s="26" t="str">
        <f t="shared" ca="1" si="3"/>
        <v/>
      </c>
      <c r="S22" s="26" t="str">
        <f t="shared" ca="1" si="4"/>
        <v/>
      </c>
      <c r="T22" s="26" t="str">
        <f t="shared" ca="1" si="5"/>
        <v/>
      </c>
      <c r="U22" s="26" t="str">
        <f>IF(ISERROR(
IF(H22="","",IF(YEAR(H22)&lt;='Cad Iniciais'!$D$6,"SIM",""))),"",IF(H22="","",IF(YEAR(H22)&lt;='Cad Iniciais'!$D$6,"SIM","")))</f>
        <v/>
      </c>
      <c r="V22" s="26" t="str">
        <f ca="1">IF(ISERROR(
IF(H22="","",IF(AND(YEAR(H22)='Cad Iniciais'!$D$6,I22="Ativo",TODAY()-H22&gt;90),"SIM",IF(AND(YEAR(H22)='Cad Iniciais'!$D$6,I22-H22&gt;90),"SIM","")))),"",IF(H22="","",IF(AND(YEAR(H22)='Cad Iniciais'!$D$6,I22="Ativo",TODAY()-H22&gt;90),"SIM",IF(AND(YEAR(H22)='Cad Iniciais'!$D$6,I22-H22&gt;90),"SIM",""))))</f>
        <v/>
      </c>
      <c r="W22" s="26" t="str">
        <f t="shared" si="6"/>
        <v/>
      </c>
      <c r="X22" s="26" t="str">
        <f t="shared" si="7"/>
        <v/>
      </c>
      <c r="Y22" s="26" t="str">
        <f t="shared" si="8"/>
        <v/>
      </c>
      <c r="Z22" s="26" t="str">
        <f t="shared" si="9"/>
        <v/>
      </c>
      <c r="AA22" s="26" t="str">
        <f>IF(ISERROR(
IF(W22="","",IF(AND(W22&lt;='Cad Iniciais'!$D$6,Y22&gt;'Cad Iniciais'!$D$6),1,0))),"",IF(W22="","",IF(AND(W22&lt;='Cad Iniciais'!$D$6,Y22&gt;'Cad Iniciais'!$D$6),1,0)))</f>
        <v/>
      </c>
      <c r="AB22" s="26" t="str">
        <f>IF(ISERROR(
IF(W22="","",IF(AND(W22&lt;=('Cad Iniciais'!$D$6-1),Y22&gt;'Cad Iniciais'!$D$6-1),1,0))),"",IF(W22="","",IF(W22="","",IF(AND(W22&lt;=('Cad Iniciais'!$D$6-1),Y22&gt;'Cad Iniciais'!$D$6-1),1,0))))</f>
        <v/>
      </c>
      <c r="AC22" s="61" t="str">
        <f>IF(ISERROR(
IF(I22="Ativo","",VLOOKUP(C22,Demissões!$C$6:$E$100,3,0))),"",IF(I22="Ativo","",VLOOKUP(C22,Demissões!$C$6:$E$100,3,0)))</f>
        <v/>
      </c>
      <c r="AD22" s="5"/>
      <c r="AE22" s="5"/>
      <c r="AF22" s="5"/>
      <c r="AG22" s="5" t="str">
        <f>IF(ISERROR(
IF('Cadastro de Cargos'!C30="","",'Cadastro de Cargos'!C30)),"",IF('Cadastro de Cargos'!C30="","",'Cadastro de Cargos'!C30))</f>
        <v/>
      </c>
      <c r="AH22" s="5"/>
      <c r="AI22" s="5"/>
      <c r="AJ22" s="70" t="str">
        <f>IF(C22="","",COUNTIF(Absenteismo!$D$6:$D$100,'Cadastro de Funcionários'!C22))</f>
        <v/>
      </c>
      <c r="AK22" s="70" t="str">
        <f>IF($C22="","",COUNTIFS(Absenteismo!$D$6:$D$100,'Cadastro de Funcionários'!$C22,Absenteismo!$E$6:$E$100,"Sim"))</f>
        <v/>
      </c>
      <c r="AL22" s="70" t="str">
        <f>IF($C22="","",COUNTIFS(Absenteismo!$D$6:$D$100,'Cadastro de Funcionários'!$C22,Absenteismo!$E$6:$E$100,"Não"))</f>
        <v/>
      </c>
      <c r="AM22" s="70" t="str">
        <f>IF($C22="","",COUNTIFS(Absenteismo!$D$6:$D$100,'Cadastro de Funcionários'!$C22,Absenteismo!$E$6:$E$100,"Sim",Absenteismo!$F$6:$F$100,"Sim"))</f>
        <v/>
      </c>
      <c r="AN22" s="70" t="str">
        <f>IF($C22="","",COUNTIFS(Absenteismo!$D$6:$D$100,'Cadastro de Funcionários'!$C22,Absenteismo!$E$6:$E$100,"Sim",Absenteismo!$F$6:$F$100,"Não"))</f>
        <v/>
      </c>
      <c r="AO22" s="26"/>
      <c r="AP22" s="26"/>
      <c r="AQ22" s="26"/>
    </row>
    <row r="23" spans="1:43" ht="22.5" customHeight="1">
      <c r="A23" s="29"/>
      <c r="B23" s="5"/>
      <c r="C23" s="37"/>
      <c r="D23" s="37"/>
      <c r="E23" s="68"/>
      <c r="F23" s="37"/>
      <c r="G23" s="37"/>
      <c r="H23" s="68"/>
      <c r="I23" s="68"/>
      <c r="J23" s="76" t="str">
        <f t="shared" si="0"/>
        <v/>
      </c>
      <c r="K23" s="5"/>
      <c r="L23" s="5" t="str">
        <f>IF(ISERROR(
IF(G23="","",VLOOKUP(C23,Promoções!$C$6:$F$292,4,0))),G23,IF(G23="","",VLOOKUP(C23,Promoções!$C$6:$F$292,4,0)))</f>
        <v/>
      </c>
      <c r="M23" s="5" t="str">
        <f>IF(ISERROR(
IF(L23="","",VLOOKUP(L23,'Cadastro de Cargos'!$C$7:$D$100,2,0))),"",IF(L23="","",VLOOKUP(L23,'Cadastro de Cargos'!$C$7:$D$100,2,0)))</f>
        <v/>
      </c>
      <c r="N23" s="5" t="str">
        <f t="shared" ca="1" si="1"/>
        <v/>
      </c>
      <c r="O23" s="57" t="str">
        <f t="shared" ca="1" si="2"/>
        <v/>
      </c>
      <c r="P23" s="57" t="str">
        <f>IF(ISERROR(
IF(W23="","",IF(AND(W23&lt;='Cad Iniciais'!$D$6,Y23&gt;'Cad Iniciais'!$D$6),1,0))),"",IF(W23="","",IF(AND(W23&lt;='Cad Iniciais'!$D$6,Y23&gt;'Cad Iniciais'!$D$6),1,0)))</f>
        <v/>
      </c>
      <c r="Q23" s="57" t="str">
        <f>IF(ISERROR(
IF(W23="","",IF(AND(W23&lt;=('Cad Iniciais'!$D$6-1),Y23&gt;'Cad Iniciais'!$D$6-1),1,0))),"",IF(W23="","",IF(W23="","",IF(AND(W23&lt;=('Cad Iniciais'!$D$6-1),Y23&gt;'Cad Iniciais'!$D$6-1),1,0))))</f>
        <v/>
      </c>
      <c r="R23" s="26" t="str">
        <f t="shared" ca="1" si="3"/>
        <v/>
      </c>
      <c r="S23" s="26" t="str">
        <f t="shared" ca="1" si="4"/>
        <v/>
      </c>
      <c r="T23" s="26" t="str">
        <f t="shared" ca="1" si="5"/>
        <v/>
      </c>
      <c r="U23" s="26" t="str">
        <f>IF(ISERROR(
IF(H23="","",IF(YEAR(H23)&lt;='Cad Iniciais'!$D$6,"SIM",""))),"",IF(H23="","",IF(YEAR(H23)&lt;='Cad Iniciais'!$D$6,"SIM","")))</f>
        <v/>
      </c>
      <c r="V23" s="26" t="str">
        <f ca="1">IF(ISERROR(
IF(H23="","",IF(AND(YEAR(H23)='Cad Iniciais'!$D$6,I23="Ativo",TODAY()-H23&gt;90),"SIM",IF(AND(YEAR(H23)='Cad Iniciais'!$D$6,I23-H23&gt;90),"SIM","")))),"",IF(H23="","",IF(AND(YEAR(H23)='Cad Iniciais'!$D$6,I23="Ativo",TODAY()-H23&gt;90),"SIM",IF(AND(YEAR(H23)='Cad Iniciais'!$D$6,I23-H23&gt;90),"SIM",""))))</f>
        <v/>
      </c>
      <c r="W23" s="26" t="str">
        <f t="shared" si="6"/>
        <v/>
      </c>
      <c r="X23" s="26" t="str">
        <f t="shared" si="7"/>
        <v/>
      </c>
      <c r="Y23" s="26" t="str">
        <f t="shared" si="8"/>
        <v/>
      </c>
      <c r="Z23" s="26" t="str">
        <f t="shared" si="9"/>
        <v/>
      </c>
      <c r="AA23" s="26" t="str">
        <f>IF(ISERROR(
IF(W23="","",IF(AND(W23&lt;='Cad Iniciais'!$D$6,Y23&gt;'Cad Iniciais'!$D$6),1,0))),"",IF(W23="","",IF(AND(W23&lt;='Cad Iniciais'!$D$6,Y23&gt;'Cad Iniciais'!$D$6),1,0)))</f>
        <v/>
      </c>
      <c r="AB23" s="26" t="str">
        <f>IF(ISERROR(
IF(W23="","",IF(AND(W23&lt;=('Cad Iniciais'!$D$6-1),Y23&gt;'Cad Iniciais'!$D$6-1),1,0))),"",IF(W23="","",IF(W23="","",IF(AND(W23&lt;=('Cad Iniciais'!$D$6-1),Y23&gt;'Cad Iniciais'!$D$6-1),1,0))))</f>
        <v/>
      </c>
      <c r="AC23" s="61" t="str">
        <f>IF(ISERROR(
IF(I23="Ativo","",VLOOKUP(C23,Demissões!$C$6:$E$100,3,0))),"",IF(I23="Ativo","",VLOOKUP(C23,Demissões!$C$6:$E$100,3,0)))</f>
        <v/>
      </c>
      <c r="AD23" s="5"/>
      <c r="AE23" s="5"/>
      <c r="AF23" s="5"/>
      <c r="AG23" s="5" t="str">
        <f>IF(ISERROR(
IF('Cadastro de Cargos'!C31="","",'Cadastro de Cargos'!C31)),"",IF('Cadastro de Cargos'!C31="","",'Cadastro de Cargos'!C31))</f>
        <v/>
      </c>
      <c r="AH23" s="5"/>
      <c r="AI23" s="5"/>
      <c r="AJ23" s="70" t="str">
        <f>IF(C23="","",COUNTIF(Absenteismo!$D$6:$D$100,'Cadastro de Funcionários'!C23))</f>
        <v/>
      </c>
      <c r="AK23" s="70" t="str">
        <f>IF($C23="","",COUNTIFS(Absenteismo!$D$6:$D$100,'Cadastro de Funcionários'!$C23,Absenteismo!$E$6:$E$100,"Sim"))</f>
        <v/>
      </c>
      <c r="AL23" s="70" t="str">
        <f>IF($C23="","",COUNTIFS(Absenteismo!$D$6:$D$100,'Cadastro de Funcionários'!$C23,Absenteismo!$E$6:$E$100,"Não"))</f>
        <v/>
      </c>
      <c r="AM23" s="70" t="str">
        <f>IF($C23="","",COUNTIFS(Absenteismo!$D$6:$D$100,'Cadastro de Funcionários'!$C23,Absenteismo!$E$6:$E$100,"Sim",Absenteismo!$F$6:$F$100,"Sim"))</f>
        <v/>
      </c>
      <c r="AN23" s="70" t="str">
        <f>IF($C23="","",COUNTIFS(Absenteismo!$D$6:$D$100,'Cadastro de Funcionários'!$C23,Absenteismo!$E$6:$E$100,"Sim",Absenteismo!$F$6:$F$100,"Não"))</f>
        <v/>
      </c>
      <c r="AO23" s="26"/>
      <c r="AP23" s="26"/>
      <c r="AQ23" s="26"/>
    </row>
    <row r="24" spans="1:43" ht="22.5" customHeight="1">
      <c r="A24" s="29"/>
      <c r="B24" s="5"/>
      <c r="C24" s="37"/>
      <c r="D24" s="37"/>
      <c r="E24" s="68"/>
      <c r="F24" s="37"/>
      <c r="G24" s="37"/>
      <c r="H24" s="68"/>
      <c r="I24" s="68"/>
      <c r="J24" s="76" t="str">
        <f t="shared" si="0"/>
        <v/>
      </c>
      <c r="K24" s="5"/>
      <c r="L24" s="5" t="str">
        <f>IF(ISERROR(
IF(G24="","",VLOOKUP(C24,Promoções!$C$6:$F$292,4,0))),G24,IF(G24="","",VLOOKUP(C24,Promoções!$C$6:$F$292,4,0)))</f>
        <v/>
      </c>
      <c r="M24" s="5" t="str">
        <f>IF(ISERROR(
IF(L24="","",VLOOKUP(L24,'Cadastro de Cargos'!$C$7:$D$100,2,0))),"",IF(L24="","",VLOOKUP(L24,'Cadastro de Cargos'!$C$7:$D$100,2,0)))</f>
        <v/>
      </c>
      <c r="N24" s="5" t="str">
        <f t="shared" ca="1" si="1"/>
        <v/>
      </c>
      <c r="O24" s="57" t="str">
        <f t="shared" ca="1" si="2"/>
        <v/>
      </c>
      <c r="P24" s="57" t="str">
        <f>IF(ISERROR(
IF(W24="","",IF(AND(W24&lt;='Cad Iniciais'!$D$6,Y24&gt;'Cad Iniciais'!$D$6),1,0))),"",IF(W24="","",IF(AND(W24&lt;='Cad Iniciais'!$D$6,Y24&gt;'Cad Iniciais'!$D$6),1,0)))</f>
        <v/>
      </c>
      <c r="Q24" s="57" t="str">
        <f>IF(ISERROR(
IF(W24="","",IF(AND(W24&lt;=('Cad Iniciais'!$D$6-1),Y24&gt;'Cad Iniciais'!$D$6-1),1,0))),"",IF(W24="","",IF(W24="","",IF(AND(W24&lt;=('Cad Iniciais'!$D$6-1),Y24&gt;'Cad Iniciais'!$D$6-1),1,0))))</f>
        <v/>
      </c>
      <c r="R24" s="26" t="str">
        <f t="shared" ca="1" si="3"/>
        <v/>
      </c>
      <c r="S24" s="26" t="str">
        <f t="shared" ca="1" si="4"/>
        <v/>
      </c>
      <c r="T24" s="26" t="str">
        <f t="shared" ca="1" si="5"/>
        <v/>
      </c>
      <c r="U24" s="26" t="str">
        <f>IF(ISERROR(
IF(H24="","",IF(YEAR(H24)&lt;='Cad Iniciais'!$D$6,"SIM",""))),"",IF(H24="","",IF(YEAR(H24)&lt;='Cad Iniciais'!$D$6,"SIM","")))</f>
        <v/>
      </c>
      <c r="V24" s="26" t="str">
        <f ca="1">IF(ISERROR(
IF(H24="","",IF(AND(YEAR(H24)='Cad Iniciais'!$D$6,I24="Ativo",TODAY()-H24&gt;90),"SIM",IF(AND(YEAR(H24)='Cad Iniciais'!$D$6,I24-H24&gt;90),"SIM","")))),"",IF(H24="","",IF(AND(YEAR(H24)='Cad Iniciais'!$D$6,I24="Ativo",TODAY()-H24&gt;90),"SIM",IF(AND(YEAR(H24)='Cad Iniciais'!$D$6,I24-H24&gt;90),"SIM",""))))</f>
        <v/>
      </c>
      <c r="W24" s="26" t="str">
        <f t="shared" si="6"/>
        <v/>
      </c>
      <c r="X24" s="26" t="str">
        <f t="shared" si="7"/>
        <v/>
      </c>
      <c r="Y24" s="26" t="str">
        <f t="shared" si="8"/>
        <v/>
      </c>
      <c r="Z24" s="26" t="str">
        <f t="shared" si="9"/>
        <v/>
      </c>
      <c r="AA24" s="26" t="str">
        <f>IF(ISERROR(
IF(W24="","",IF(AND(W24&lt;='Cad Iniciais'!$D$6,Y24&gt;'Cad Iniciais'!$D$6),1,0))),"",IF(W24="","",IF(AND(W24&lt;='Cad Iniciais'!$D$6,Y24&gt;'Cad Iniciais'!$D$6),1,0)))</f>
        <v/>
      </c>
      <c r="AB24" s="26" t="str">
        <f>IF(ISERROR(
IF(W24="","",IF(AND(W24&lt;=('Cad Iniciais'!$D$6-1),Y24&gt;'Cad Iniciais'!$D$6-1),1,0))),"",IF(W24="","",IF(W24="","",IF(AND(W24&lt;=('Cad Iniciais'!$D$6-1),Y24&gt;'Cad Iniciais'!$D$6-1),1,0))))</f>
        <v/>
      </c>
      <c r="AC24" s="61" t="str">
        <f>IF(ISERROR(
IF(I24="Ativo","",VLOOKUP(C24,Demissões!$C$6:$E$100,3,0))),"",IF(I24="Ativo","",VLOOKUP(C24,Demissões!$C$6:$E$100,3,0)))</f>
        <v/>
      </c>
      <c r="AD24" s="5"/>
      <c r="AE24" s="5"/>
      <c r="AF24" s="5"/>
      <c r="AG24" s="5" t="str">
        <f>IF(ISERROR(
IF('Cadastro de Cargos'!C32="","",'Cadastro de Cargos'!C32)),"",IF('Cadastro de Cargos'!C32="","",'Cadastro de Cargos'!C32))</f>
        <v/>
      </c>
      <c r="AH24" s="5"/>
      <c r="AI24" s="5"/>
      <c r="AJ24" s="70" t="str">
        <f>IF(C24="","",COUNTIF(Absenteismo!$D$6:$D$100,'Cadastro de Funcionários'!C24))</f>
        <v/>
      </c>
      <c r="AK24" s="70" t="str">
        <f>IF($C24="","",COUNTIFS(Absenteismo!$D$6:$D$100,'Cadastro de Funcionários'!$C24,Absenteismo!$E$6:$E$100,"Sim"))</f>
        <v/>
      </c>
      <c r="AL24" s="70" t="str">
        <f>IF($C24="","",COUNTIFS(Absenteismo!$D$6:$D$100,'Cadastro de Funcionários'!$C24,Absenteismo!$E$6:$E$100,"Não"))</f>
        <v/>
      </c>
      <c r="AM24" s="70" t="str">
        <f>IF($C24="","",COUNTIFS(Absenteismo!$D$6:$D$100,'Cadastro de Funcionários'!$C24,Absenteismo!$E$6:$E$100,"Sim",Absenteismo!$F$6:$F$100,"Sim"))</f>
        <v/>
      </c>
      <c r="AN24" s="70" t="str">
        <f>IF($C24="","",COUNTIFS(Absenteismo!$D$6:$D$100,'Cadastro de Funcionários'!$C24,Absenteismo!$E$6:$E$100,"Sim",Absenteismo!$F$6:$F$100,"Não"))</f>
        <v/>
      </c>
      <c r="AO24" s="26"/>
      <c r="AP24" s="26"/>
      <c r="AQ24" s="26"/>
    </row>
    <row r="25" spans="1:43" ht="22.5" customHeight="1">
      <c r="A25" s="29"/>
      <c r="B25" s="5"/>
      <c r="C25" s="37"/>
      <c r="D25" s="37"/>
      <c r="E25" s="68"/>
      <c r="F25" s="37"/>
      <c r="G25" s="37"/>
      <c r="H25" s="68"/>
      <c r="I25" s="68"/>
      <c r="J25" s="76" t="str">
        <f t="shared" si="0"/>
        <v/>
      </c>
      <c r="K25" s="5"/>
      <c r="L25" s="5" t="str">
        <f>IF(ISERROR(
IF(G25="","",VLOOKUP(C25,Promoções!$C$6:$F$292,4,0))),G25,IF(G25="","",VLOOKUP(C25,Promoções!$C$6:$F$292,4,0)))</f>
        <v/>
      </c>
      <c r="M25" s="5" t="str">
        <f>IF(ISERROR(
IF(L25="","",VLOOKUP(L25,'Cadastro de Cargos'!$C$7:$D$100,2,0))),"",IF(L25="","",VLOOKUP(L25,'Cadastro de Cargos'!$C$7:$D$100,2,0)))</f>
        <v/>
      </c>
      <c r="N25" s="5" t="str">
        <f t="shared" ca="1" si="1"/>
        <v/>
      </c>
      <c r="O25" s="57" t="str">
        <f t="shared" ca="1" si="2"/>
        <v/>
      </c>
      <c r="P25" s="57" t="str">
        <f>IF(ISERROR(
IF(W25="","",IF(AND(W25&lt;='Cad Iniciais'!$D$6,Y25&gt;'Cad Iniciais'!$D$6),1,0))),"",IF(W25="","",IF(AND(W25&lt;='Cad Iniciais'!$D$6,Y25&gt;'Cad Iniciais'!$D$6),1,0)))</f>
        <v/>
      </c>
      <c r="Q25" s="57" t="str">
        <f>IF(ISERROR(
IF(W25="","",IF(AND(W25&lt;=('Cad Iniciais'!$D$6-1),Y25&gt;'Cad Iniciais'!$D$6-1),1,0))),"",IF(W25="","",IF(W25="","",IF(AND(W25&lt;=('Cad Iniciais'!$D$6-1),Y25&gt;'Cad Iniciais'!$D$6-1),1,0))))</f>
        <v/>
      </c>
      <c r="R25" s="26" t="str">
        <f t="shared" ca="1" si="3"/>
        <v/>
      </c>
      <c r="S25" s="26" t="str">
        <f t="shared" ca="1" si="4"/>
        <v/>
      </c>
      <c r="T25" s="26" t="str">
        <f t="shared" ca="1" si="5"/>
        <v/>
      </c>
      <c r="U25" s="26" t="str">
        <f>IF(ISERROR(
IF(H25="","",IF(YEAR(H25)&lt;='Cad Iniciais'!$D$6,"SIM",""))),"",IF(H25="","",IF(YEAR(H25)&lt;='Cad Iniciais'!$D$6,"SIM","")))</f>
        <v/>
      </c>
      <c r="V25" s="26" t="str">
        <f ca="1">IF(ISERROR(
IF(H25="","",IF(AND(YEAR(H25)='Cad Iniciais'!$D$6,I25="Ativo",TODAY()-H25&gt;90),"SIM",IF(AND(YEAR(H25)='Cad Iniciais'!$D$6,I25-H25&gt;90),"SIM","")))),"",IF(H25="","",IF(AND(YEAR(H25)='Cad Iniciais'!$D$6,I25="Ativo",TODAY()-H25&gt;90),"SIM",IF(AND(YEAR(H25)='Cad Iniciais'!$D$6,I25-H25&gt;90),"SIM",""))))</f>
        <v/>
      </c>
      <c r="W25" s="26" t="str">
        <f t="shared" si="6"/>
        <v/>
      </c>
      <c r="X25" s="26" t="str">
        <f t="shared" si="7"/>
        <v/>
      </c>
      <c r="Y25" s="26" t="str">
        <f t="shared" si="8"/>
        <v/>
      </c>
      <c r="Z25" s="26" t="str">
        <f t="shared" si="9"/>
        <v/>
      </c>
      <c r="AA25" s="26" t="str">
        <f>IF(ISERROR(
IF(W25="","",IF(AND(W25&lt;='Cad Iniciais'!$D$6,Y25&gt;'Cad Iniciais'!$D$6),1,0))),"",IF(W25="","",IF(AND(W25&lt;='Cad Iniciais'!$D$6,Y25&gt;'Cad Iniciais'!$D$6),1,0)))</f>
        <v/>
      </c>
      <c r="AB25" s="26" t="str">
        <f>IF(ISERROR(
IF(W25="","",IF(AND(W25&lt;=('Cad Iniciais'!$D$6-1),Y25&gt;'Cad Iniciais'!$D$6-1),1,0))),"",IF(W25="","",IF(W25="","",IF(AND(W25&lt;=('Cad Iniciais'!$D$6-1),Y25&gt;'Cad Iniciais'!$D$6-1),1,0))))</f>
        <v/>
      </c>
      <c r="AC25" s="61" t="str">
        <f>IF(ISERROR(
IF(I25="Ativo","",VLOOKUP(C25,Demissões!$C$6:$E$100,3,0))),"",IF(I25="Ativo","",VLOOKUP(C25,Demissões!$C$6:$E$100,3,0)))</f>
        <v/>
      </c>
      <c r="AD25" s="5"/>
      <c r="AE25" s="5"/>
      <c r="AF25" s="5"/>
      <c r="AG25" s="5" t="str">
        <f>IF(ISERROR(
IF('Cadastro de Cargos'!C33="","",'Cadastro de Cargos'!C33)),"",IF('Cadastro de Cargos'!C33="","",'Cadastro de Cargos'!C33))</f>
        <v/>
      </c>
      <c r="AH25" s="5"/>
      <c r="AI25" s="5"/>
      <c r="AJ25" s="70" t="str">
        <f>IF(C25="","",COUNTIF(Absenteismo!$D$6:$D$100,'Cadastro de Funcionários'!C25))</f>
        <v/>
      </c>
      <c r="AK25" s="70" t="str">
        <f>IF($C25="","",COUNTIFS(Absenteismo!$D$6:$D$100,'Cadastro de Funcionários'!$C25,Absenteismo!$E$6:$E$100,"Sim"))</f>
        <v/>
      </c>
      <c r="AL25" s="70" t="str">
        <f>IF($C25="","",COUNTIFS(Absenteismo!$D$6:$D$100,'Cadastro de Funcionários'!$C25,Absenteismo!$E$6:$E$100,"Não"))</f>
        <v/>
      </c>
      <c r="AM25" s="70" t="str">
        <f>IF($C25="","",COUNTIFS(Absenteismo!$D$6:$D$100,'Cadastro de Funcionários'!$C25,Absenteismo!$E$6:$E$100,"Sim",Absenteismo!$F$6:$F$100,"Sim"))</f>
        <v/>
      </c>
      <c r="AN25" s="70" t="str">
        <f>IF($C25="","",COUNTIFS(Absenteismo!$D$6:$D$100,'Cadastro de Funcionários'!$C25,Absenteismo!$E$6:$E$100,"Sim",Absenteismo!$F$6:$F$100,"Não"))</f>
        <v/>
      </c>
      <c r="AO25" s="26"/>
      <c r="AP25" s="26"/>
      <c r="AQ25" s="26"/>
    </row>
    <row r="26" spans="1:43" ht="22.5" customHeight="1">
      <c r="A26" s="29"/>
      <c r="B26" s="5"/>
      <c r="C26" s="37"/>
      <c r="D26" s="37"/>
      <c r="E26" s="68"/>
      <c r="F26" s="37"/>
      <c r="G26" s="37"/>
      <c r="H26" s="68"/>
      <c r="I26" s="68"/>
      <c r="J26" s="76" t="str">
        <f t="shared" si="0"/>
        <v/>
      </c>
      <c r="K26" s="5"/>
      <c r="L26" s="5" t="str">
        <f>IF(ISERROR(
IF(G26="","",VLOOKUP(C26,Promoções!$C$6:$F$292,4,0))),G26,IF(G26="","",VLOOKUP(C26,Promoções!$C$6:$F$292,4,0)))</f>
        <v/>
      </c>
      <c r="M26" s="5" t="str">
        <f>IF(ISERROR(
IF(L26="","",VLOOKUP(L26,'Cadastro de Cargos'!$C$7:$D$100,2,0))),"",IF(L26="","",VLOOKUP(L26,'Cadastro de Cargos'!$C$7:$D$100,2,0)))</f>
        <v/>
      </c>
      <c r="N26" s="5" t="str">
        <f t="shared" ca="1" si="1"/>
        <v/>
      </c>
      <c r="O26" s="57" t="str">
        <f t="shared" ca="1" si="2"/>
        <v/>
      </c>
      <c r="P26" s="57" t="str">
        <f>IF(ISERROR(
IF(W26="","",IF(AND(W26&lt;='Cad Iniciais'!$D$6,Y26&gt;'Cad Iniciais'!$D$6),1,0))),"",IF(W26="","",IF(AND(W26&lt;='Cad Iniciais'!$D$6,Y26&gt;'Cad Iniciais'!$D$6),1,0)))</f>
        <v/>
      </c>
      <c r="Q26" s="57" t="str">
        <f>IF(ISERROR(
IF(W26="","",IF(AND(W26&lt;=('Cad Iniciais'!$D$6-1),Y26&gt;'Cad Iniciais'!$D$6-1),1,0))),"",IF(W26="","",IF(W26="","",IF(AND(W26&lt;=('Cad Iniciais'!$D$6-1),Y26&gt;'Cad Iniciais'!$D$6-1),1,0))))</f>
        <v/>
      </c>
      <c r="R26" s="26" t="str">
        <f t="shared" ca="1" si="3"/>
        <v/>
      </c>
      <c r="S26" s="26" t="str">
        <f t="shared" ca="1" si="4"/>
        <v/>
      </c>
      <c r="T26" s="26" t="str">
        <f t="shared" ca="1" si="5"/>
        <v/>
      </c>
      <c r="U26" s="26" t="str">
        <f>IF(ISERROR(
IF(H26="","",IF(YEAR(H26)&lt;='Cad Iniciais'!$D$6,"SIM",""))),"",IF(H26="","",IF(YEAR(H26)&lt;='Cad Iniciais'!$D$6,"SIM","")))</f>
        <v/>
      </c>
      <c r="V26" s="26" t="str">
        <f ca="1">IF(ISERROR(
IF(H26="","",IF(AND(YEAR(H26)='Cad Iniciais'!$D$6,I26="Ativo",TODAY()-H26&gt;90),"SIM",IF(AND(YEAR(H26)='Cad Iniciais'!$D$6,I26-H26&gt;90),"SIM","")))),"",IF(H26="","",IF(AND(YEAR(H26)='Cad Iniciais'!$D$6,I26="Ativo",TODAY()-H26&gt;90),"SIM",IF(AND(YEAR(H26)='Cad Iniciais'!$D$6,I26-H26&gt;90),"SIM",""))))</f>
        <v/>
      </c>
      <c r="W26" s="26" t="str">
        <f t="shared" si="6"/>
        <v/>
      </c>
      <c r="X26" s="26" t="str">
        <f t="shared" si="7"/>
        <v/>
      </c>
      <c r="Y26" s="26" t="str">
        <f t="shared" si="8"/>
        <v/>
      </c>
      <c r="Z26" s="26" t="str">
        <f t="shared" si="9"/>
        <v/>
      </c>
      <c r="AA26" s="26" t="str">
        <f>IF(ISERROR(
IF(W26="","",IF(AND(W26&lt;='Cad Iniciais'!$D$6,Y26&gt;'Cad Iniciais'!$D$6),1,0))),"",IF(W26="","",IF(AND(W26&lt;='Cad Iniciais'!$D$6,Y26&gt;'Cad Iniciais'!$D$6),1,0)))</f>
        <v/>
      </c>
      <c r="AB26" s="26" t="str">
        <f>IF(ISERROR(
IF(W26="","",IF(AND(W26&lt;=('Cad Iniciais'!$D$6-1),Y26&gt;'Cad Iniciais'!$D$6-1),1,0))),"",IF(W26="","",IF(W26="","",IF(AND(W26&lt;=('Cad Iniciais'!$D$6-1),Y26&gt;'Cad Iniciais'!$D$6-1),1,0))))</f>
        <v/>
      </c>
      <c r="AC26" s="61" t="str">
        <f>IF(ISERROR(
IF(I26="Ativo","",VLOOKUP(C26,Demissões!$C$6:$E$100,3,0))),"",IF(I26="Ativo","",VLOOKUP(C26,Demissões!$C$6:$E$100,3,0)))</f>
        <v/>
      </c>
      <c r="AD26" s="5"/>
      <c r="AE26" s="5"/>
      <c r="AF26" s="5"/>
      <c r="AG26" s="5" t="str">
        <f>IF(ISERROR(
IF('Cadastro de Cargos'!C34="","",'Cadastro de Cargos'!C34)),"",IF('Cadastro de Cargos'!C34="","",'Cadastro de Cargos'!C34))</f>
        <v/>
      </c>
      <c r="AH26" s="5"/>
      <c r="AI26" s="5"/>
      <c r="AJ26" s="70" t="str">
        <f>IF(C26="","",COUNTIF(Absenteismo!$D$6:$D$100,'Cadastro de Funcionários'!C26))</f>
        <v/>
      </c>
      <c r="AK26" s="70" t="str">
        <f>IF($C26="","",COUNTIFS(Absenteismo!$D$6:$D$100,'Cadastro de Funcionários'!$C26,Absenteismo!$E$6:$E$100,"Sim"))</f>
        <v/>
      </c>
      <c r="AL26" s="70" t="str">
        <f>IF($C26="","",COUNTIFS(Absenteismo!$D$6:$D$100,'Cadastro de Funcionários'!$C26,Absenteismo!$E$6:$E$100,"Não"))</f>
        <v/>
      </c>
      <c r="AM26" s="70" t="str">
        <f>IF($C26="","",COUNTIFS(Absenteismo!$D$6:$D$100,'Cadastro de Funcionários'!$C26,Absenteismo!$E$6:$E$100,"Sim",Absenteismo!$F$6:$F$100,"Sim"))</f>
        <v/>
      </c>
      <c r="AN26" s="70" t="str">
        <f>IF($C26="","",COUNTIFS(Absenteismo!$D$6:$D$100,'Cadastro de Funcionários'!$C26,Absenteismo!$E$6:$E$100,"Sim",Absenteismo!$F$6:$F$100,"Não"))</f>
        <v/>
      </c>
      <c r="AO26" s="26"/>
      <c r="AP26" s="26"/>
      <c r="AQ26" s="26"/>
    </row>
    <row r="27" spans="1:43" ht="22.5" customHeight="1">
      <c r="A27" s="29"/>
      <c r="B27" s="5"/>
      <c r="C27" s="37"/>
      <c r="D27" s="37"/>
      <c r="E27" s="68"/>
      <c r="F27" s="37"/>
      <c r="G27" s="37"/>
      <c r="H27" s="68"/>
      <c r="I27" s="68"/>
      <c r="J27" s="76" t="str">
        <f t="shared" si="0"/>
        <v/>
      </c>
      <c r="K27" s="5"/>
      <c r="L27" s="5" t="str">
        <f>IF(ISERROR(
IF(G27="","",VLOOKUP(C27,Promoções!$C$6:$F$292,4,0))),G27,IF(G27="","",VLOOKUP(C27,Promoções!$C$6:$F$292,4,0)))</f>
        <v/>
      </c>
      <c r="M27" s="5" t="str">
        <f>IF(ISERROR(
IF(L27="","",VLOOKUP(L27,'Cadastro de Cargos'!$C$7:$D$100,2,0))),"",IF(L27="","",VLOOKUP(L27,'Cadastro de Cargos'!$C$7:$D$100,2,0)))</f>
        <v/>
      </c>
      <c r="N27" s="5" t="str">
        <f t="shared" ca="1" si="1"/>
        <v/>
      </c>
      <c r="O27" s="57" t="str">
        <f t="shared" ca="1" si="2"/>
        <v/>
      </c>
      <c r="P27" s="57" t="str">
        <f>IF(ISERROR(
IF(W27="","",IF(AND(W27&lt;='Cad Iniciais'!$D$6,Y27&gt;'Cad Iniciais'!$D$6),1,0))),"",IF(W27="","",IF(AND(W27&lt;='Cad Iniciais'!$D$6,Y27&gt;'Cad Iniciais'!$D$6),1,0)))</f>
        <v/>
      </c>
      <c r="Q27" s="57" t="str">
        <f>IF(ISERROR(
IF(W27="","",IF(AND(W27&lt;=('Cad Iniciais'!$D$6-1),Y27&gt;'Cad Iniciais'!$D$6-1),1,0))),"",IF(W27="","",IF(W27="","",IF(AND(W27&lt;=('Cad Iniciais'!$D$6-1),Y27&gt;'Cad Iniciais'!$D$6-1),1,0))))</f>
        <v/>
      </c>
      <c r="R27" s="26" t="str">
        <f t="shared" ca="1" si="3"/>
        <v/>
      </c>
      <c r="S27" s="26" t="str">
        <f t="shared" ca="1" si="4"/>
        <v/>
      </c>
      <c r="T27" s="26" t="str">
        <f t="shared" ca="1" si="5"/>
        <v/>
      </c>
      <c r="U27" s="26" t="str">
        <f>IF(ISERROR(
IF(H27="","",IF(YEAR(H27)&lt;='Cad Iniciais'!$D$6,"SIM",""))),"",IF(H27="","",IF(YEAR(H27)&lt;='Cad Iniciais'!$D$6,"SIM","")))</f>
        <v/>
      </c>
      <c r="V27" s="26" t="str">
        <f ca="1">IF(ISERROR(
IF(H27="","",IF(AND(YEAR(H27)='Cad Iniciais'!$D$6,I27="Ativo",TODAY()-H27&gt;90),"SIM",IF(AND(YEAR(H27)='Cad Iniciais'!$D$6,I27-H27&gt;90),"SIM","")))),"",IF(H27="","",IF(AND(YEAR(H27)='Cad Iniciais'!$D$6,I27="Ativo",TODAY()-H27&gt;90),"SIM",IF(AND(YEAR(H27)='Cad Iniciais'!$D$6,I27-H27&gt;90),"SIM",""))))</f>
        <v/>
      </c>
      <c r="W27" s="26" t="str">
        <f t="shared" si="6"/>
        <v/>
      </c>
      <c r="X27" s="26" t="str">
        <f t="shared" si="7"/>
        <v/>
      </c>
      <c r="Y27" s="26" t="str">
        <f t="shared" si="8"/>
        <v/>
      </c>
      <c r="Z27" s="26" t="str">
        <f t="shared" si="9"/>
        <v/>
      </c>
      <c r="AA27" s="26" t="str">
        <f>IF(ISERROR(
IF(W27="","",IF(AND(W27&lt;='Cad Iniciais'!$D$6,Y27&gt;'Cad Iniciais'!$D$6),1,0))),"",IF(W27="","",IF(AND(W27&lt;='Cad Iniciais'!$D$6,Y27&gt;'Cad Iniciais'!$D$6),1,0)))</f>
        <v/>
      </c>
      <c r="AB27" s="26" t="str">
        <f>IF(ISERROR(
IF(W27="","",IF(AND(W27&lt;=('Cad Iniciais'!$D$6-1),Y27&gt;'Cad Iniciais'!$D$6-1),1,0))),"",IF(W27="","",IF(W27="","",IF(AND(W27&lt;=('Cad Iniciais'!$D$6-1),Y27&gt;'Cad Iniciais'!$D$6-1),1,0))))</f>
        <v/>
      </c>
      <c r="AC27" s="61" t="str">
        <f>IF(ISERROR(
IF(I27="Ativo","",VLOOKUP(C27,Demissões!$C$6:$E$100,3,0))),"",IF(I27="Ativo","",VLOOKUP(C27,Demissões!$C$6:$E$100,3,0)))</f>
        <v/>
      </c>
      <c r="AD27" s="5"/>
      <c r="AE27" s="5"/>
      <c r="AF27" s="5"/>
      <c r="AG27" s="5" t="str">
        <f>IF(ISERROR(
IF('Cadastro de Cargos'!C35="","",'Cadastro de Cargos'!C35)),"",IF('Cadastro de Cargos'!C35="","",'Cadastro de Cargos'!C35))</f>
        <v/>
      </c>
      <c r="AH27" s="5"/>
      <c r="AI27" s="5"/>
      <c r="AJ27" s="70" t="str">
        <f>IF(C27="","",COUNTIF(Absenteismo!$D$6:$D$100,'Cadastro de Funcionários'!C27))</f>
        <v/>
      </c>
      <c r="AK27" s="70" t="str">
        <f>IF($C27="","",COUNTIFS(Absenteismo!$D$6:$D$100,'Cadastro de Funcionários'!$C27,Absenteismo!$E$6:$E$100,"Sim"))</f>
        <v/>
      </c>
      <c r="AL27" s="70" t="str">
        <f>IF($C27="","",COUNTIFS(Absenteismo!$D$6:$D$100,'Cadastro de Funcionários'!$C27,Absenteismo!$E$6:$E$100,"Não"))</f>
        <v/>
      </c>
      <c r="AM27" s="70" t="str">
        <f>IF($C27="","",COUNTIFS(Absenteismo!$D$6:$D$100,'Cadastro de Funcionários'!$C27,Absenteismo!$E$6:$E$100,"Sim",Absenteismo!$F$6:$F$100,"Sim"))</f>
        <v/>
      </c>
      <c r="AN27" s="70" t="str">
        <f>IF($C27="","",COUNTIFS(Absenteismo!$D$6:$D$100,'Cadastro de Funcionários'!$C27,Absenteismo!$E$6:$E$100,"Sim",Absenteismo!$F$6:$F$100,"Não"))</f>
        <v/>
      </c>
      <c r="AO27" s="26"/>
      <c r="AP27" s="26"/>
      <c r="AQ27" s="26"/>
    </row>
    <row r="28" spans="1:43" ht="22.5" customHeight="1">
      <c r="A28" s="29"/>
      <c r="B28" s="5"/>
      <c r="C28" s="37"/>
      <c r="D28" s="37"/>
      <c r="E28" s="68"/>
      <c r="F28" s="37"/>
      <c r="G28" s="37"/>
      <c r="H28" s="68"/>
      <c r="I28" s="68"/>
      <c r="J28" s="76" t="str">
        <f t="shared" si="0"/>
        <v/>
      </c>
      <c r="K28" s="5"/>
      <c r="L28" s="5" t="str">
        <f>IF(ISERROR(
IF(G28="","",VLOOKUP(C28,Promoções!$C$6:$F$292,4,0))),G28,IF(G28="","",VLOOKUP(C28,Promoções!$C$6:$F$292,4,0)))</f>
        <v/>
      </c>
      <c r="M28" s="5" t="str">
        <f>IF(ISERROR(
IF(L28="","",VLOOKUP(L28,'Cadastro de Cargos'!$C$7:$D$100,2,0))),"",IF(L28="","",VLOOKUP(L28,'Cadastro de Cargos'!$C$7:$D$100,2,0)))</f>
        <v/>
      </c>
      <c r="N28" s="5" t="str">
        <f t="shared" ca="1" si="1"/>
        <v/>
      </c>
      <c r="O28" s="57" t="str">
        <f t="shared" ca="1" si="2"/>
        <v/>
      </c>
      <c r="P28" s="57" t="str">
        <f>IF(ISERROR(
IF(W28="","",IF(AND(W28&lt;='Cad Iniciais'!$D$6,Y28&gt;'Cad Iniciais'!$D$6),1,0))),"",IF(W28="","",IF(AND(W28&lt;='Cad Iniciais'!$D$6,Y28&gt;'Cad Iniciais'!$D$6),1,0)))</f>
        <v/>
      </c>
      <c r="Q28" s="57" t="str">
        <f>IF(ISERROR(
IF(W28="","",IF(AND(W28&lt;=('Cad Iniciais'!$D$6-1),Y28&gt;'Cad Iniciais'!$D$6-1),1,0))),"",IF(W28="","",IF(W28="","",IF(AND(W28&lt;=('Cad Iniciais'!$D$6-1),Y28&gt;'Cad Iniciais'!$D$6-1),1,0))))</f>
        <v/>
      </c>
      <c r="R28" s="26" t="str">
        <f t="shared" ca="1" si="3"/>
        <v/>
      </c>
      <c r="S28" s="26" t="str">
        <f t="shared" ca="1" si="4"/>
        <v/>
      </c>
      <c r="T28" s="26" t="str">
        <f t="shared" ca="1" si="5"/>
        <v/>
      </c>
      <c r="U28" s="26" t="str">
        <f>IF(ISERROR(
IF(H28="","",IF(YEAR(H28)&lt;='Cad Iniciais'!$D$6,"SIM",""))),"",IF(H28="","",IF(YEAR(H28)&lt;='Cad Iniciais'!$D$6,"SIM","")))</f>
        <v/>
      </c>
      <c r="V28" s="26" t="str">
        <f ca="1">IF(ISERROR(
IF(H28="","",IF(AND(YEAR(H28)='Cad Iniciais'!$D$6,I28="Ativo",TODAY()-H28&gt;90),"SIM",IF(AND(YEAR(H28)='Cad Iniciais'!$D$6,I28-H28&gt;90),"SIM","")))),"",IF(H28="","",IF(AND(YEAR(H28)='Cad Iniciais'!$D$6,I28="Ativo",TODAY()-H28&gt;90),"SIM",IF(AND(YEAR(H28)='Cad Iniciais'!$D$6,I28-H28&gt;90),"SIM",""))))</f>
        <v/>
      </c>
      <c r="W28" s="26" t="str">
        <f t="shared" si="6"/>
        <v/>
      </c>
      <c r="X28" s="26" t="str">
        <f t="shared" si="7"/>
        <v/>
      </c>
      <c r="Y28" s="26" t="str">
        <f t="shared" si="8"/>
        <v/>
      </c>
      <c r="Z28" s="26" t="str">
        <f t="shared" si="9"/>
        <v/>
      </c>
      <c r="AA28" s="26" t="str">
        <f>IF(ISERROR(
IF(W28="","",IF(AND(W28&lt;='Cad Iniciais'!$D$6,Y28&gt;'Cad Iniciais'!$D$6),1,0))),"",IF(W28="","",IF(AND(W28&lt;='Cad Iniciais'!$D$6,Y28&gt;'Cad Iniciais'!$D$6),1,0)))</f>
        <v/>
      </c>
      <c r="AB28" s="26" t="str">
        <f>IF(ISERROR(
IF(W28="","",IF(AND(W28&lt;=('Cad Iniciais'!$D$6-1),Y28&gt;'Cad Iniciais'!$D$6-1),1,0))),"",IF(W28="","",IF(W28="","",IF(AND(W28&lt;=('Cad Iniciais'!$D$6-1),Y28&gt;'Cad Iniciais'!$D$6-1),1,0))))</f>
        <v/>
      </c>
      <c r="AC28" s="61" t="str">
        <f>IF(ISERROR(
IF(I28="Ativo","",VLOOKUP(C28,Demissões!$C$6:$E$100,3,0))),"",IF(I28="Ativo","",VLOOKUP(C28,Demissões!$C$6:$E$100,3,0)))</f>
        <v/>
      </c>
      <c r="AD28" s="5"/>
      <c r="AE28" s="5"/>
      <c r="AF28" s="5"/>
      <c r="AG28" s="5" t="str">
        <f>IF(ISERROR(
IF('Cadastro de Cargos'!C36="","",'Cadastro de Cargos'!C36)),"",IF('Cadastro de Cargos'!C36="","",'Cadastro de Cargos'!C36))</f>
        <v/>
      </c>
      <c r="AH28" s="5"/>
      <c r="AI28" s="5"/>
      <c r="AJ28" s="70" t="str">
        <f>IF(C28="","",COUNTIF(Absenteismo!$D$6:$D$100,'Cadastro de Funcionários'!C28))</f>
        <v/>
      </c>
      <c r="AK28" s="70" t="str">
        <f>IF($C28="","",COUNTIFS(Absenteismo!$D$6:$D$100,'Cadastro de Funcionários'!$C28,Absenteismo!$E$6:$E$100,"Sim"))</f>
        <v/>
      </c>
      <c r="AL28" s="70" t="str">
        <f>IF($C28="","",COUNTIFS(Absenteismo!$D$6:$D$100,'Cadastro de Funcionários'!$C28,Absenteismo!$E$6:$E$100,"Não"))</f>
        <v/>
      </c>
      <c r="AM28" s="70" t="str">
        <f>IF($C28="","",COUNTIFS(Absenteismo!$D$6:$D$100,'Cadastro de Funcionários'!$C28,Absenteismo!$E$6:$E$100,"Sim",Absenteismo!$F$6:$F$100,"Sim"))</f>
        <v/>
      </c>
      <c r="AN28" s="70" t="str">
        <f>IF($C28="","",COUNTIFS(Absenteismo!$D$6:$D$100,'Cadastro de Funcionários'!$C28,Absenteismo!$E$6:$E$100,"Sim",Absenteismo!$F$6:$F$100,"Não"))</f>
        <v/>
      </c>
      <c r="AO28" s="26"/>
      <c r="AP28" s="26"/>
      <c r="AQ28" s="26"/>
    </row>
    <row r="29" spans="1:43" ht="22.5" customHeight="1">
      <c r="A29" s="29"/>
      <c r="B29" s="5"/>
      <c r="C29" s="37"/>
      <c r="D29" s="37"/>
      <c r="E29" s="68"/>
      <c r="F29" s="37"/>
      <c r="G29" s="37"/>
      <c r="H29" s="68"/>
      <c r="I29" s="68"/>
      <c r="J29" s="76" t="str">
        <f t="shared" si="0"/>
        <v/>
      </c>
      <c r="K29" s="5"/>
      <c r="L29" s="5" t="str">
        <f>IF(ISERROR(
IF(G29="","",VLOOKUP(C29,Promoções!$C$6:$F$292,4,0))),G29,IF(G29="","",VLOOKUP(C29,Promoções!$C$6:$F$292,4,0)))</f>
        <v/>
      </c>
      <c r="M29" s="5" t="str">
        <f>IF(ISERROR(
IF(L29="","",VLOOKUP(L29,'Cadastro de Cargos'!$C$7:$D$100,2,0))),"",IF(L29="","",VLOOKUP(L29,'Cadastro de Cargos'!$C$7:$D$100,2,0)))</f>
        <v/>
      </c>
      <c r="N29" s="5" t="str">
        <f t="shared" ca="1" si="1"/>
        <v/>
      </c>
      <c r="O29" s="57" t="str">
        <f t="shared" ca="1" si="2"/>
        <v/>
      </c>
      <c r="P29" s="57" t="str">
        <f>IF(ISERROR(
IF(W29="","",IF(AND(W29&lt;='Cad Iniciais'!$D$6,Y29&gt;'Cad Iniciais'!$D$6),1,0))),"",IF(W29="","",IF(AND(W29&lt;='Cad Iniciais'!$D$6,Y29&gt;'Cad Iniciais'!$D$6),1,0)))</f>
        <v/>
      </c>
      <c r="Q29" s="57" t="str">
        <f>IF(ISERROR(
IF(W29="","",IF(AND(W29&lt;=('Cad Iniciais'!$D$6-1),Y29&gt;'Cad Iniciais'!$D$6-1),1,0))),"",IF(W29="","",IF(W29="","",IF(AND(W29&lt;=('Cad Iniciais'!$D$6-1),Y29&gt;'Cad Iniciais'!$D$6-1),1,0))))</f>
        <v/>
      </c>
      <c r="R29" s="26" t="str">
        <f t="shared" ca="1" si="3"/>
        <v/>
      </c>
      <c r="S29" s="26" t="str">
        <f t="shared" ca="1" si="4"/>
        <v/>
      </c>
      <c r="T29" s="26" t="str">
        <f t="shared" ca="1" si="5"/>
        <v/>
      </c>
      <c r="U29" s="26" t="str">
        <f>IF(ISERROR(
IF(H29="","",IF(YEAR(H29)&lt;='Cad Iniciais'!$D$6,"SIM",""))),"",IF(H29="","",IF(YEAR(H29)&lt;='Cad Iniciais'!$D$6,"SIM","")))</f>
        <v/>
      </c>
      <c r="V29" s="26" t="str">
        <f ca="1">IF(ISERROR(
IF(H29="","",IF(AND(YEAR(H29)='Cad Iniciais'!$D$6,I29="Ativo",TODAY()-H29&gt;90),"SIM",IF(AND(YEAR(H29)='Cad Iniciais'!$D$6,I29-H29&gt;90),"SIM","")))),"",IF(H29="","",IF(AND(YEAR(H29)='Cad Iniciais'!$D$6,I29="Ativo",TODAY()-H29&gt;90),"SIM",IF(AND(YEAR(H29)='Cad Iniciais'!$D$6,I29-H29&gt;90),"SIM",""))))</f>
        <v/>
      </c>
      <c r="W29" s="26" t="str">
        <f t="shared" si="6"/>
        <v/>
      </c>
      <c r="X29" s="26" t="str">
        <f t="shared" si="7"/>
        <v/>
      </c>
      <c r="Y29" s="26" t="str">
        <f t="shared" si="8"/>
        <v/>
      </c>
      <c r="Z29" s="26" t="str">
        <f t="shared" si="9"/>
        <v/>
      </c>
      <c r="AA29" s="26" t="str">
        <f>IF(ISERROR(
IF(W29="","",IF(AND(W29&lt;='Cad Iniciais'!$D$6,Y29&gt;'Cad Iniciais'!$D$6),1,0))),"",IF(W29="","",IF(AND(W29&lt;='Cad Iniciais'!$D$6,Y29&gt;'Cad Iniciais'!$D$6),1,0)))</f>
        <v/>
      </c>
      <c r="AB29" s="26" t="str">
        <f>IF(ISERROR(
IF(W29="","",IF(AND(W29&lt;=('Cad Iniciais'!$D$6-1),Y29&gt;'Cad Iniciais'!$D$6-1),1,0))),"",IF(W29="","",IF(W29="","",IF(AND(W29&lt;=('Cad Iniciais'!$D$6-1),Y29&gt;'Cad Iniciais'!$D$6-1),1,0))))</f>
        <v/>
      </c>
      <c r="AC29" s="61" t="str">
        <f>IF(ISERROR(
IF(I29="Ativo","",VLOOKUP(C29,Demissões!$C$6:$E$100,3,0))),"",IF(I29="Ativo","",VLOOKUP(C29,Demissões!$C$6:$E$100,3,0)))</f>
        <v/>
      </c>
      <c r="AD29" s="5"/>
      <c r="AE29" s="5"/>
      <c r="AF29" s="5"/>
      <c r="AG29" s="5" t="str">
        <f>IF(ISERROR(
IF('Cadastro de Cargos'!C37="","",'Cadastro de Cargos'!C37)),"",IF('Cadastro de Cargos'!C37="","",'Cadastro de Cargos'!C37))</f>
        <v/>
      </c>
      <c r="AH29" s="5"/>
      <c r="AI29" s="5"/>
      <c r="AJ29" s="70" t="str">
        <f>IF(C29="","",COUNTIF(Absenteismo!$D$6:$D$100,'Cadastro de Funcionários'!C29))</f>
        <v/>
      </c>
      <c r="AK29" s="70" t="str">
        <f>IF($C29="","",COUNTIFS(Absenteismo!$D$6:$D$100,'Cadastro de Funcionários'!$C29,Absenteismo!$E$6:$E$100,"Sim"))</f>
        <v/>
      </c>
      <c r="AL29" s="70" t="str">
        <f>IF($C29="","",COUNTIFS(Absenteismo!$D$6:$D$100,'Cadastro de Funcionários'!$C29,Absenteismo!$E$6:$E$100,"Não"))</f>
        <v/>
      </c>
      <c r="AM29" s="70" t="str">
        <f>IF($C29="","",COUNTIFS(Absenteismo!$D$6:$D$100,'Cadastro de Funcionários'!$C29,Absenteismo!$E$6:$E$100,"Sim",Absenteismo!$F$6:$F$100,"Sim"))</f>
        <v/>
      </c>
      <c r="AN29" s="70" t="str">
        <f>IF($C29="","",COUNTIFS(Absenteismo!$D$6:$D$100,'Cadastro de Funcionários'!$C29,Absenteismo!$E$6:$E$100,"Sim",Absenteismo!$F$6:$F$100,"Não"))</f>
        <v/>
      </c>
      <c r="AO29" s="26"/>
      <c r="AP29" s="26"/>
      <c r="AQ29" s="26"/>
    </row>
    <row r="30" spans="1:43" ht="22.5" customHeight="1">
      <c r="A30" s="29"/>
      <c r="B30" s="5"/>
      <c r="C30" s="37"/>
      <c r="D30" s="37"/>
      <c r="E30" s="68"/>
      <c r="F30" s="37"/>
      <c r="G30" s="37"/>
      <c r="H30" s="68"/>
      <c r="I30" s="68"/>
      <c r="J30" s="76" t="str">
        <f t="shared" si="0"/>
        <v/>
      </c>
      <c r="K30" s="5"/>
      <c r="L30" s="5" t="str">
        <f>IF(ISERROR(
IF(G30="","",VLOOKUP(C30,Promoções!$C$6:$F$292,4,0))),G30,IF(G30="","",VLOOKUP(C30,Promoções!$C$6:$F$292,4,0)))</f>
        <v/>
      </c>
      <c r="M30" s="5" t="str">
        <f>IF(ISERROR(
IF(L30="","",VLOOKUP(L30,'Cadastro de Cargos'!$C$7:$D$100,2,0))),"",IF(L30="","",VLOOKUP(L30,'Cadastro de Cargos'!$C$7:$D$100,2,0)))</f>
        <v/>
      </c>
      <c r="N30" s="5" t="str">
        <f t="shared" ca="1" si="1"/>
        <v/>
      </c>
      <c r="O30" s="57" t="str">
        <f t="shared" ca="1" si="2"/>
        <v/>
      </c>
      <c r="P30" s="57" t="str">
        <f>IF(ISERROR(
IF(W30="","",IF(AND(W30&lt;='Cad Iniciais'!$D$6,Y30&gt;'Cad Iniciais'!$D$6),1,0))),"",IF(W30="","",IF(AND(W30&lt;='Cad Iniciais'!$D$6,Y30&gt;'Cad Iniciais'!$D$6),1,0)))</f>
        <v/>
      </c>
      <c r="Q30" s="57" t="str">
        <f>IF(ISERROR(
IF(W30="","",IF(AND(W30&lt;=('Cad Iniciais'!$D$6-1),Y30&gt;'Cad Iniciais'!$D$6-1),1,0))),"",IF(W30="","",IF(W30="","",IF(AND(W30&lt;=('Cad Iniciais'!$D$6-1),Y30&gt;'Cad Iniciais'!$D$6-1),1,0))))</f>
        <v/>
      </c>
      <c r="R30" s="26" t="str">
        <f t="shared" ca="1" si="3"/>
        <v/>
      </c>
      <c r="S30" s="26" t="str">
        <f t="shared" ca="1" si="4"/>
        <v/>
      </c>
      <c r="T30" s="26" t="str">
        <f t="shared" ca="1" si="5"/>
        <v/>
      </c>
      <c r="U30" s="26" t="str">
        <f>IF(ISERROR(
IF(H30="","",IF(YEAR(H30)&lt;='Cad Iniciais'!$D$6,"SIM",""))),"",IF(H30="","",IF(YEAR(H30)&lt;='Cad Iniciais'!$D$6,"SIM","")))</f>
        <v/>
      </c>
      <c r="V30" s="26" t="str">
        <f ca="1">IF(ISERROR(
IF(H30="","",IF(AND(YEAR(H30)='Cad Iniciais'!$D$6,I30="Ativo",TODAY()-H30&gt;90),"SIM",IF(AND(YEAR(H30)='Cad Iniciais'!$D$6,I30-H30&gt;90),"SIM","")))),"",IF(H30="","",IF(AND(YEAR(H30)='Cad Iniciais'!$D$6,I30="Ativo",TODAY()-H30&gt;90),"SIM",IF(AND(YEAR(H30)='Cad Iniciais'!$D$6,I30-H30&gt;90),"SIM",""))))</f>
        <v/>
      </c>
      <c r="W30" s="26" t="str">
        <f t="shared" si="6"/>
        <v/>
      </c>
      <c r="X30" s="26" t="str">
        <f t="shared" si="7"/>
        <v/>
      </c>
      <c r="Y30" s="26" t="str">
        <f t="shared" si="8"/>
        <v/>
      </c>
      <c r="Z30" s="26" t="str">
        <f t="shared" si="9"/>
        <v/>
      </c>
      <c r="AA30" s="26" t="str">
        <f>IF(ISERROR(
IF(W30="","",IF(AND(W30&lt;='Cad Iniciais'!$D$6,Y30&gt;'Cad Iniciais'!$D$6),1,0))),"",IF(W30="","",IF(AND(W30&lt;='Cad Iniciais'!$D$6,Y30&gt;'Cad Iniciais'!$D$6),1,0)))</f>
        <v/>
      </c>
      <c r="AB30" s="26" t="str">
        <f>IF(ISERROR(
IF(W30="","",IF(AND(W30&lt;=('Cad Iniciais'!$D$6-1),Y30&gt;'Cad Iniciais'!$D$6-1),1,0))),"",IF(W30="","",IF(W30="","",IF(AND(W30&lt;=('Cad Iniciais'!$D$6-1),Y30&gt;'Cad Iniciais'!$D$6-1),1,0))))</f>
        <v/>
      </c>
      <c r="AC30" s="61" t="str">
        <f>IF(ISERROR(
IF(I30="Ativo","",VLOOKUP(C30,Demissões!$C$6:$E$100,3,0))),"",IF(I30="Ativo","",VLOOKUP(C30,Demissões!$C$6:$E$100,3,0)))</f>
        <v/>
      </c>
      <c r="AD30" s="5"/>
      <c r="AE30" s="5"/>
      <c r="AF30" s="5"/>
      <c r="AG30" s="5" t="str">
        <f>IF(ISERROR(
IF('Cadastro de Cargos'!C38="","",'Cadastro de Cargos'!C38)),"",IF('Cadastro de Cargos'!C38="","",'Cadastro de Cargos'!C38))</f>
        <v/>
      </c>
      <c r="AH30" s="5"/>
      <c r="AI30" s="5"/>
      <c r="AJ30" s="70" t="str">
        <f>IF(C30="","",COUNTIF(Absenteismo!$D$6:$D$100,'Cadastro de Funcionários'!C30))</f>
        <v/>
      </c>
      <c r="AK30" s="70" t="str">
        <f>IF($C30="","",COUNTIFS(Absenteismo!$D$6:$D$100,'Cadastro de Funcionários'!$C30,Absenteismo!$E$6:$E$100,"Sim"))</f>
        <v/>
      </c>
      <c r="AL30" s="70" t="str">
        <f>IF($C30="","",COUNTIFS(Absenteismo!$D$6:$D$100,'Cadastro de Funcionários'!$C30,Absenteismo!$E$6:$E$100,"Não"))</f>
        <v/>
      </c>
      <c r="AM30" s="70" t="str">
        <f>IF($C30="","",COUNTIFS(Absenteismo!$D$6:$D$100,'Cadastro de Funcionários'!$C30,Absenteismo!$E$6:$E$100,"Sim",Absenteismo!$F$6:$F$100,"Sim"))</f>
        <v/>
      </c>
      <c r="AN30" s="70" t="str">
        <f>IF($C30="","",COUNTIFS(Absenteismo!$D$6:$D$100,'Cadastro de Funcionários'!$C30,Absenteismo!$E$6:$E$100,"Sim",Absenteismo!$F$6:$F$100,"Não"))</f>
        <v/>
      </c>
      <c r="AO30" s="26"/>
      <c r="AP30" s="26"/>
      <c r="AQ30" s="26"/>
    </row>
    <row r="31" spans="1:43" ht="22.5" customHeight="1">
      <c r="A31" s="29"/>
      <c r="B31" s="5"/>
      <c r="C31" s="37"/>
      <c r="D31" s="37"/>
      <c r="E31" s="68"/>
      <c r="F31" s="37"/>
      <c r="G31" s="37"/>
      <c r="H31" s="68"/>
      <c r="I31" s="68"/>
      <c r="J31" s="76" t="str">
        <f t="shared" si="0"/>
        <v/>
      </c>
      <c r="K31" s="5"/>
      <c r="L31" s="5" t="str">
        <f>IF(ISERROR(
IF(G31="","",VLOOKUP(C31,Promoções!$C$6:$F$292,4,0))),G31,IF(G31="","",VLOOKUP(C31,Promoções!$C$6:$F$292,4,0)))</f>
        <v/>
      </c>
      <c r="M31" s="5" t="str">
        <f>IF(ISERROR(
IF(L31="","",VLOOKUP(L31,'Cadastro de Cargos'!$C$7:$D$100,2,0))),"",IF(L31="","",VLOOKUP(L31,'Cadastro de Cargos'!$C$7:$D$100,2,0)))</f>
        <v/>
      </c>
      <c r="N31" s="5" t="str">
        <f t="shared" ca="1" si="1"/>
        <v/>
      </c>
      <c r="O31" s="57" t="str">
        <f t="shared" ca="1" si="2"/>
        <v/>
      </c>
      <c r="P31" s="57" t="str">
        <f>IF(ISERROR(
IF(W31="","",IF(AND(W31&lt;='Cad Iniciais'!$D$6,Y31&gt;'Cad Iniciais'!$D$6),1,0))),"",IF(W31="","",IF(AND(W31&lt;='Cad Iniciais'!$D$6,Y31&gt;'Cad Iniciais'!$D$6),1,0)))</f>
        <v/>
      </c>
      <c r="Q31" s="57" t="str">
        <f>IF(ISERROR(
IF(W31="","",IF(AND(W31&lt;=('Cad Iniciais'!$D$6-1),Y31&gt;'Cad Iniciais'!$D$6-1),1,0))),"",IF(W31="","",IF(W31="","",IF(AND(W31&lt;=('Cad Iniciais'!$D$6-1),Y31&gt;'Cad Iniciais'!$D$6-1),1,0))))</f>
        <v/>
      </c>
      <c r="R31" s="26" t="str">
        <f t="shared" ca="1" si="3"/>
        <v/>
      </c>
      <c r="S31" s="26" t="str">
        <f t="shared" ca="1" si="4"/>
        <v/>
      </c>
      <c r="T31" s="26" t="str">
        <f t="shared" ca="1" si="5"/>
        <v/>
      </c>
      <c r="U31" s="26" t="str">
        <f>IF(ISERROR(
IF(H31="","",IF(YEAR(H31)&lt;='Cad Iniciais'!$D$6,"SIM",""))),"",IF(H31="","",IF(YEAR(H31)&lt;='Cad Iniciais'!$D$6,"SIM","")))</f>
        <v/>
      </c>
      <c r="V31" s="26" t="str">
        <f ca="1">IF(ISERROR(
IF(H31="","",IF(AND(YEAR(H31)='Cad Iniciais'!$D$6,I31="Ativo",TODAY()-H31&gt;90),"SIM",IF(AND(YEAR(H31)='Cad Iniciais'!$D$6,I31-H31&gt;90),"SIM","")))),"",IF(H31="","",IF(AND(YEAR(H31)='Cad Iniciais'!$D$6,I31="Ativo",TODAY()-H31&gt;90),"SIM",IF(AND(YEAR(H31)='Cad Iniciais'!$D$6,I31-H31&gt;90),"SIM",""))))</f>
        <v/>
      </c>
      <c r="W31" s="26" t="str">
        <f t="shared" si="6"/>
        <v/>
      </c>
      <c r="X31" s="26" t="str">
        <f t="shared" si="7"/>
        <v/>
      </c>
      <c r="Y31" s="26" t="str">
        <f t="shared" si="8"/>
        <v/>
      </c>
      <c r="Z31" s="26" t="str">
        <f t="shared" si="9"/>
        <v/>
      </c>
      <c r="AA31" s="26" t="str">
        <f>IF(ISERROR(
IF(W31="","",IF(AND(W31&lt;='Cad Iniciais'!$D$6,Y31&gt;'Cad Iniciais'!$D$6),1,0))),"",IF(W31="","",IF(AND(W31&lt;='Cad Iniciais'!$D$6,Y31&gt;'Cad Iniciais'!$D$6),1,0)))</f>
        <v/>
      </c>
      <c r="AB31" s="26" t="str">
        <f>IF(ISERROR(
IF(W31="","",IF(AND(W31&lt;=('Cad Iniciais'!$D$6-1),Y31&gt;'Cad Iniciais'!$D$6-1),1,0))),"",IF(W31="","",IF(W31="","",IF(AND(W31&lt;=('Cad Iniciais'!$D$6-1),Y31&gt;'Cad Iniciais'!$D$6-1),1,0))))</f>
        <v/>
      </c>
      <c r="AC31" s="61" t="str">
        <f>IF(ISERROR(
IF(I31="Ativo","",VLOOKUP(C31,Demissões!$C$6:$E$100,3,0))),"",IF(I31="Ativo","",VLOOKUP(C31,Demissões!$C$6:$E$100,3,0)))</f>
        <v/>
      </c>
      <c r="AD31" s="5"/>
      <c r="AE31" s="5"/>
      <c r="AF31" s="5"/>
      <c r="AG31" s="5" t="str">
        <f>IF(ISERROR(
IF('Cadastro de Cargos'!C39="","",'Cadastro de Cargos'!C39)),"",IF('Cadastro de Cargos'!C39="","",'Cadastro de Cargos'!C39))</f>
        <v/>
      </c>
      <c r="AH31" s="5"/>
      <c r="AI31" s="5"/>
      <c r="AJ31" s="70" t="str">
        <f>IF(C31="","",COUNTIF(Absenteismo!$D$6:$D$100,'Cadastro de Funcionários'!C31))</f>
        <v/>
      </c>
      <c r="AK31" s="70" t="str">
        <f>IF($C31="","",COUNTIFS(Absenteismo!$D$6:$D$100,'Cadastro de Funcionários'!$C31,Absenteismo!$E$6:$E$100,"Sim"))</f>
        <v/>
      </c>
      <c r="AL31" s="70" t="str">
        <f>IF($C31="","",COUNTIFS(Absenteismo!$D$6:$D$100,'Cadastro de Funcionários'!$C31,Absenteismo!$E$6:$E$100,"Não"))</f>
        <v/>
      </c>
      <c r="AM31" s="70" t="str">
        <f>IF($C31="","",COUNTIFS(Absenteismo!$D$6:$D$100,'Cadastro de Funcionários'!$C31,Absenteismo!$E$6:$E$100,"Sim",Absenteismo!$F$6:$F$100,"Sim"))</f>
        <v/>
      </c>
      <c r="AN31" s="70" t="str">
        <f>IF($C31="","",COUNTIFS(Absenteismo!$D$6:$D$100,'Cadastro de Funcionários'!$C31,Absenteismo!$E$6:$E$100,"Sim",Absenteismo!$F$6:$F$100,"Não"))</f>
        <v/>
      </c>
      <c r="AO31" s="26"/>
      <c r="AP31" s="26"/>
      <c r="AQ31" s="26"/>
    </row>
    <row r="32" spans="1:43" ht="22.5" customHeight="1">
      <c r="A32" s="29"/>
      <c r="B32" s="5"/>
      <c r="C32" s="37"/>
      <c r="D32" s="37"/>
      <c r="E32" s="68"/>
      <c r="F32" s="37"/>
      <c r="G32" s="37"/>
      <c r="H32" s="68"/>
      <c r="I32" s="68"/>
      <c r="J32" s="76" t="str">
        <f t="shared" si="0"/>
        <v/>
      </c>
      <c r="K32" s="5"/>
      <c r="L32" s="5" t="str">
        <f>IF(ISERROR(
IF(G32="","",VLOOKUP(C32,Promoções!$C$6:$F$292,4,0))),G32,IF(G32="","",VLOOKUP(C32,Promoções!$C$6:$F$292,4,0)))</f>
        <v/>
      </c>
      <c r="M32" s="5" t="str">
        <f>IF(ISERROR(
IF(L32="","",VLOOKUP(L32,'Cadastro de Cargos'!$C$7:$D$100,2,0))),"",IF(L32="","",VLOOKUP(L32,'Cadastro de Cargos'!$C$7:$D$100,2,0)))</f>
        <v/>
      </c>
      <c r="N32" s="5" t="str">
        <f t="shared" ca="1" si="1"/>
        <v/>
      </c>
      <c r="O32" s="57" t="str">
        <f t="shared" ca="1" si="2"/>
        <v/>
      </c>
      <c r="P32" s="57" t="str">
        <f>IF(ISERROR(
IF(W32="","",IF(AND(W32&lt;='Cad Iniciais'!$D$6,Y32&gt;'Cad Iniciais'!$D$6),1,0))),"",IF(W32="","",IF(AND(W32&lt;='Cad Iniciais'!$D$6,Y32&gt;'Cad Iniciais'!$D$6),1,0)))</f>
        <v/>
      </c>
      <c r="Q32" s="57" t="str">
        <f>IF(ISERROR(
IF(W32="","",IF(AND(W32&lt;=('Cad Iniciais'!$D$6-1),Y32&gt;'Cad Iniciais'!$D$6-1),1,0))),"",IF(W32="","",IF(W32="","",IF(AND(W32&lt;=('Cad Iniciais'!$D$6-1),Y32&gt;'Cad Iniciais'!$D$6-1),1,0))))</f>
        <v/>
      </c>
      <c r="R32" s="26" t="str">
        <f t="shared" ca="1" si="3"/>
        <v/>
      </c>
      <c r="S32" s="26" t="str">
        <f t="shared" ca="1" si="4"/>
        <v/>
      </c>
      <c r="T32" s="26" t="str">
        <f t="shared" ca="1" si="5"/>
        <v/>
      </c>
      <c r="U32" s="26" t="str">
        <f>IF(ISERROR(
IF(H32="","",IF(YEAR(H32)&lt;='Cad Iniciais'!$D$6,"SIM",""))),"",IF(H32="","",IF(YEAR(H32)&lt;='Cad Iniciais'!$D$6,"SIM","")))</f>
        <v/>
      </c>
      <c r="V32" s="26" t="str">
        <f ca="1">IF(ISERROR(
IF(H32="","",IF(AND(YEAR(H32)='Cad Iniciais'!$D$6,I32="Ativo",TODAY()-H32&gt;90),"SIM",IF(AND(YEAR(H32)='Cad Iniciais'!$D$6,I32-H32&gt;90),"SIM","")))),"",IF(H32="","",IF(AND(YEAR(H32)='Cad Iniciais'!$D$6,I32="Ativo",TODAY()-H32&gt;90),"SIM",IF(AND(YEAR(H32)='Cad Iniciais'!$D$6,I32-H32&gt;90),"SIM",""))))</f>
        <v/>
      </c>
      <c r="W32" s="26" t="str">
        <f t="shared" si="6"/>
        <v/>
      </c>
      <c r="X32" s="26" t="str">
        <f t="shared" si="7"/>
        <v/>
      </c>
      <c r="Y32" s="26" t="str">
        <f t="shared" si="8"/>
        <v/>
      </c>
      <c r="Z32" s="26" t="str">
        <f t="shared" si="9"/>
        <v/>
      </c>
      <c r="AA32" s="26" t="str">
        <f>IF(ISERROR(
IF(W32="","",IF(AND(W32&lt;='Cad Iniciais'!$D$6,Y32&gt;'Cad Iniciais'!$D$6),1,0))),"",IF(W32="","",IF(AND(W32&lt;='Cad Iniciais'!$D$6,Y32&gt;'Cad Iniciais'!$D$6),1,0)))</f>
        <v/>
      </c>
      <c r="AB32" s="26" t="str">
        <f>IF(ISERROR(
IF(W32="","",IF(AND(W32&lt;=('Cad Iniciais'!$D$6-1),Y32&gt;'Cad Iniciais'!$D$6-1),1,0))),"",IF(W32="","",IF(W32="","",IF(AND(W32&lt;=('Cad Iniciais'!$D$6-1),Y32&gt;'Cad Iniciais'!$D$6-1),1,0))))</f>
        <v/>
      </c>
      <c r="AC32" s="61" t="str">
        <f>IF(ISERROR(
IF(I32="Ativo","",VLOOKUP(C32,Demissões!$C$6:$E$100,3,0))),"",IF(I32="Ativo","",VLOOKUP(C32,Demissões!$C$6:$E$100,3,0)))</f>
        <v/>
      </c>
      <c r="AD32" s="5"/>
      <c r="AE32" s="5"/>
      <c r="AF32" s="5"/>
      <c r="AG32" s="5" t="str">
        <f>IF(ISERROR(
IF('Cadastro de Cargos'!C40="","",'Cadastro de Cargos'!C40)),"",IF('Cadastro de Cargos'!C40="","",'Cadastro de Cargos'!C40))</f>
        <v/>
      </c>
      <c r="AH32" s="5"/>
      <c r="AI32" s="5"/>
      <c r="AJ32" s="70" t="str">
        <f>IF(C32="","",COUNTIF(Absenteismo!$D$6:$D$100,'Cadastro de Funcionários'!C32))</f>
        <v/>
      </c>
      <c r="AK32" s="70" t="str">
        <f>IF($C32="","",COUNTIFS(Absenteismo!$D$6:$D$100,'Cadastro de Funcionários'!$C32,Absenteismo!$E$6:$E$100,"Sim"))</f>
        <v/>
      </c>
      <c r="AL32" s="70" t="str">
        <f>IF($C32="","",COUNTIFS(Absenteismo!$D$6:$D$100,'Cadastro de Funcionários'!$C32,Absenteismo!$E$6:$E$100,"Não"))</f>
        <v/>
      </c>
      <c r="AM32" s="70" t="str">
        <f>IF($C32="","",COUNTIFS(Absenteismo!$D$6:$D$100,'Cadastro de Funcionários'!$C32,Absenteismo!$E$6:$E$100,"Sim",Absenteismo!$F$6:$F$100,"Sim"))</f>
        <v/>
      </c>
      <c r="AN32" s="70" t="str">
        <f>IF($C32="","",COUNTIFS(Absenteismo!$D$6:$D$100,'Cadastro de Funcionários'!$C32,Absenteismo!$E$6:$E$100,"Sim",Absenteismo!$F$6:$F$100,"Não"))</f>
        <v/>
      </c>
      <c r="AO32" s="26"/>
      <c r="AP32" s="26"/>
      <c r="AQ32" s="26"/>
    </row>
    <row r="33" spans="1:43" ht="22.5" customHeight="1">
      <c r="A33" s="29"/>
      <c r="B33" s="5"/>
      <c r="C33" s="37"/>
      <c r="D33" s="37"/>
      <c r="E33" s="68"/>
      <c r="F33" s="37"/>
      <c r="G33" s="37"/>
      <c r="H33" s="68"/>
      <c r="I33" s="68"/>
      <c r="J33" s="76" t="str">
        <f t="shared" si="0"/>
        <v/>
      </c>
      <c r="K33" s="5"/>
      <c r="L33" s="5" t="str">
        <f>IF(ISERROR(
IF(G33="","",VLOOKUP(C33,Promoções!$C$6:$F$292,4,0))),G33,IF(G33="","",VLOOKUP(C33,Promoções!$C$6:$F$292,4,0)))</f>
        <v/>
      </c>
      <c r="M33" s="5" t="str">
        <f>IF(ISERROR(
IF(L33="","",VLOOKUP(L33,'Cadastro de Cargos'!$C$7:$D$100,2,0))),"",IF(L33="","",VLOOKUP(L33,'Cadastro de Cargos'!$C$7:$D$100,2,0)))</f>
        <v/>
      </c>
      <c r="N33" s="5" t="str">
        <f t="shared" ca="1" si="1"/>
        <v/>
      </c>
      <c r="O33" s="57" t="str">
        <f t="shared" ca="1" si="2"/>
        <v/>
      </c>
      <c r="P33" s="57" t="str">
        <f>IF(ISERROR(
IF(W33="","",IF(AND(W33&lt;='Cad Iniciais'!$D$6,Y33&gt;'Cad Iniciais'!$D$6),1,0))),"",IF(W33="","",IF(AND(W33&lt;='Cad Iniciais'!$D$6,Y33&gt;'Cad Iniciais'!$D$6),1,0)))</f>
        <v/>
      </c>
      <c r="Q33" s="57" t="str">
        <f>IF(ISERROR(
IF(W33="","",IF(AND(W33&lt;=('Cad Iniciais'!$D$6-1),Y33&gt;'Cad Iniciais'!$D$6-1),1,0))),"",IF(W33="","",IF(W33="","",IF(AND(W33&lt;=('Cad Iniciais'!$D$6-1),Y33&gt;'Cad Iniciais'!$D$6-1),1,0))))</f>
        <v/>
      </c>
      <c r="R33" s="26" t="str">
        <f t="shared" ca="1" si="3"/>
        <v/>
      </c>
      <c r="S33" s="26" t="str">
        <f t="shared" ca="1" si="4"/>
        <v/>
      </c>
      <c r="T33" s="26" t="str">
        <f t="shared" ca="1" si="5"/>
        <v/>
      </c>
      <c r="U33" s="26" t="str">
        <f>IF(ISERROR(
IF(H33="","",IF(YEAR(H33)&lt;='Cad Iniciais'!$D$6,"SIM",""))),"",IF(H33="","",IF(YEAR(H33)&lt;='Cad Iniciais'!$D$6,"SIM","")))</f>
        <v/>
      </c>
      <c r="V33" s="26" t="str">
        <f ca="1">IF(ISERROR(
IF(H33="","",IF(AND(YEAR(H33)='Cad Iniciais'!$D$6,I33="Ativo",TODAY()-H33&gt;90),"SIM",IF(AND(YEAR(H33)='Cad Iniciais'!$D$6,I33-H33&gt;90),"SIM","")))),"",IF(H33="","",IF(AND(YEAR(H33)='Cad Iniciais'!$D$6,I33="Ativo",TODAY()-H33&gt;90),"SIM",IF(AND(YEAR(H33)='Cad Iniciais'!$D$6,I33-H33&gt;90),"SIM",""))))</f>
        <v/>
      </c>
      <c r="W33" s="26" t="str">
        <f t="shared" si="6"/>
        <v/>
      </c>
      <c r="X33" s="26" t="str">
        <f t="shared" si="7"/>
        <v/>
      </c>
      <c r="Y33" s="26" t="str">
        <f t="shared" si="8"/>
        <v/>
      </c>
      <c r="Z33" s="26" t="str">
        <f t="shared" si="9"/>
        <v/>
      </c>
      <c r="AA33" s="26" t="str">
        <f>IF(ISERROR(
IF(W33="","",IF(AND(W33&lt;='Cad Iniciais'!$D$6,Y33&gt;'Cad Iniciais'!$D$6),1,0))),"",IF(W33="","",IF(AND(W33&lt;='Cad Iniciais'!$D$6,Y33&gt;'Cad Iniciais'!$D$6),1,0)))</f>
        <v/>
      </c>
      <c r="AB33" s="26" t="str">
        <f>IF(ISERROR(
IF(W33="","",IF(AND(W33&lt;=('Cad Iniciais'!$D$6-1),Y33&gt;'Cad Iniciais'!$D$6-1),1,0))),"",IF(W33="","",IF(W33="","",IF(AND(W33&lt;=('Cad Iniciais'!$D$6-1),Y33&gt;'Cad Iniciais'!$D$6-1),1,0))))</f>
        <v/>
      </c>
      <c r="AC33" s="61" t="str">
        <f>IF(ISERROR(
IF(I33="Ativo","",VLOOKUP(C33,Demissões!$C$6:$E$100,3,0))),"",IF(I33="Ativo","",VLOOKUP(C33,Demissões!$C$6:$E$100,3,0)))</f>
        <v/>
      </c>
      <c r="AD33" s="5"/>
      <c r="AE33" s="5"/>
      <c r="AF33" s="5"/>
      <c r="AG33" s="5" t="str">
        <f>IF(ISERROR(
IF('Cadastro de Cargos'!C41="","",'Cadastro de Cargos'!C41)),"",IF('Cadastro de Cargos'!C41="","",'Cadastro de Cargos'!C41))</f>
        <v/>
      </c>
      <c r="AH33" s="5"/>
      <c r="AI33" s="5"/>
      <c r="AJ33" s="70" t="str">
        <f>IF(C33="","",COUNTIF(Absenteismo!$D$6:$D$100,'Cadastro de Funcionários'!C33))</f>
        <v/>
      </c>
      <c r="AK33" s="70" t="str">
        <f>IF($C33="","",COUNTIFS(Absenteismo!$D$6:$D$100,'Cadastro de Funcionários'!$C33,Absenteismo!$E$6:$E$100,"Sim"))</f>
        <v/>
      </c>
      <c r="AL33" s="70" t="str">
        <f>IF($C33="","",COUNTIFS(Absenteismo!$D$6:$D$100,'Cadastro de Funcionários'!$C33,Absenteismo!$E$6:$E$100,"Não"))</f>
        <v/>
      </c>
      <c r="AM33" s="70" t="str">
        <f>IF($C33="","",COUNTIFS(Absenteismo!$D$6:$D$100,'Cadastro de Funcionários'!$C33,Absenteismo!$E$6:$E$100,"Sim",Absenteismo!$F$6:$F$100,"Sim"))</f>
        <v/>
      </c>
      <c r="AN33" s="70" t="str">
        <f>IF($C33="","",COUNTIFS(Absenteismo!$D$6:$D$100,'Cadastro de Funcionários'!$C33,Absenteismo!$E$6:$E$100,"Sim",Absenteismo!$F$6:$F$100,"Não"))</f>
        <v/>
      </c>
      <c r="AO33" s="26"/>
      <c r="AP33" s="26"/>
      <c r="AQ33" s="26"/>
    </row>
    <row r="34" spans="1:43" ht="22.5" customHeight="1">
      <c r="A34" s="29"/>
      <c r="B34" s="5"/>
      <c r="C34" s="37"/>
      <c r="D34" s="37"/>
      <c r="E34" s="68"/>
      <c r="F34" s="37"/>
      <c r="G34" s="37"/>
      <c r="H34" s="68"/>
      <c r="I34" s="68"/>
      <c r="J34" s="76" t="str">
        <f t="shared" si="0"/>
        <v/>
      </c>
      <c r="K34" s="5"/>
      <c r="L34" s="5" t="str">
        <f>IF(ISERROR(
IF(G34="","",VLOOKUP(C34,Promoções!$C$6:$F$292,4,0))),G34,IF(G34="","",VLOOKUP(C34,Promoções!$C$6:$F$292,4,0)))</f>
        <v/>
      </c>
      <c r="M34" s="5" t="str">
        <f>IF(ISERROR(
IF(L34="","",VLOOKUP(L34,'Cadastro de Cargos'!$C$7:$D$100,2,0))),"",IF(L34="","",VLOOKUP(L34,'Cadastro de Cargos'!$C$7:$D$100,2,0)))</f>
        <v/>
      </c>
      <c r="N34" s="5" t="str">
        <f t="shared" ca="1" si="1"/>
        <v/>
      </c>
      <c r="O34" s="57" t="str">
        <f t="shared" ca="1" si="2"/>
        <v/>
      </c>
      <c r="P34" s="57" t="str">
        <f>IF(ISERROR(
IF(W34="","",IF(AND(W34&lt;='Cad Iniciais'!$D$6,Y34&gt;'Cad Iniciais'!$D$6),1,0))),"",IF(W34="","",IF(AND(W34&lt;='Cad Iniciais'!$D$6,Y34&gt;'Cad Iniciais'!$D$6),1,0)))</f>
        <v/>
      </c>
      <c r="Q34" s="57" t="str">
        <f>IF(ISERROR(
IF(W34="","",IF(AND(W34&lt;=('Cad Iniciais'!$D$6-1),Y34&gt;'Cad Iniciais'!$D$6-1),1,0))),"",IF(W34="","",IF(W34="","",IF(AND(W34&lt;=('Cad Iniciais'!$D$6-1),Y34&gt;'Cad Iniciais'!$D$6-1),1,0))))</f>
        <v/>
      </c>
      <c r="R34" s="26" t="str">
        <f t="shared" ca="1" si="3"/>
        <v/>
      </c>
      <c r="S34" s="26" t="str">
        <f t="shared" ca="1" si="4"/>
        <v/>
      </c>
      <c r="T34" s="26" t="str">
        <f t="shared" ca="1" si="5"/>
        <v/>
      </c>
      <c r="U34" s="26" t="str">
        <f>IF(ISERROR(
IF(H34="","",IF(YEAR(H34)&lt;='Cad Iniciais'!$D$6,"SIM",""))),"",IF(H34="","",IF(YEAR(H34)&lt;='Cad Iniciais'!$D$6,"SIM","")))</f>
        <v/>
      </c>
      <c r="V34" s="26" t="str">
        <f ca="1">IF(ISERROR(
IF(H34="","",IF(AND(YEAR(H34)='Cad Iniciais'!$D$6,I34="Ativo",TODAY()-H34&gt;90),"SIM",IF(AND(YEAR(H34)='Cad Iniciais'!$D$6,I34-H34&gt;90),"SIM","")))),"",IF(H34="","",IF(AND(YEAR(H34)='Cad Iniciais'!$D$6,I34="Ativo",TODAY()-H34&gt;90),"SIM",IF(AND(YEAR(H34)='Cad Iniciais'!$D$6,I34-H34&gt;90),"SIM",""))))</f>
        <v/>
      </c>
      <c r="W34" s="26" t="str">
        <f t="shared" si="6"/>
        <v/>
      </c>
      <c r="X34" s="26" t="str">
        <f t="shared" si="7"/>
        <v/>
      </c>
      <c r="Y34" s="26" t="str">
        <f t="shared" si="8"/>
        <v/>
      </c>
      <c r="Z34" s="26" t="str">
        <f t="shared" si="9"/>
        <v/>
      </c>
      <c r="AA34" s="26" t="str">
        <f>IF(ISERROR(
IF(W34="","",IF(AND(W34&lt;='Cad Iniciais'!$D$6,Y34&gt;'Cad Iniciais'!$D$6),1,0))),"",IF(W34="","",IF(AND(W34&lt;='Cad Iniciais'!$D$6,Y34&gt;'Cad Iniciais'!$D$6),1,0)))</f>
        <v/>
      </c>
      <c r="AB34" s="26" t="str">
        <f>IF(ISERROR(
IF(W34="","",IF(AND(W34&lt;=('Cad Iniciais'!$D$6-1),Y34&gt;'Cad Iniciais'!$D$6-1),1,0))),"",IF(W34="","",IF(W34="","",IF(AND(W34&lt;=('Cad Iniciais'!$D$6-1),Y34&gt;'Cad Iniciais'!$D$6-1),1,0))))</f>
        <v/>
      </c>
      <c r="AC34" s="61" t="str">
        <f>IF(ISERROR(
IF(I34="Ativo","",VLOOKUP(C34,Demissões!$C$6:$E$100,3,0))),"",IF(I34="Ativo","",VLOOKUP(C34,Demissões!$C$6:$E$100,3,0)))</f>
        <v/>
      </c>
      <c r="AD34" s="5"/>
      <c r="AE34" s="5"/>
      <c r="AF34" s="5"/>
      <c r="AG34" s="5" t="str">
        <f>IF(ISERROR(
IF('Cadastro de Cargos'!C42="","",'Cadastro de Cargos'!C42)),"",IF('Cadastro de Cargos'!C42="","",'Cadastro de Cargos'!C42))</f>
        <v/>
      </c>
      <c r="AH34" s="5"/>
      <c r="AI34" s="5"/>
      <c r="AJ34" s="70" t="str">
        <f>IF(C34="","",COUNTIF(Absenteismo!$D$6:$D$100,'Cadastro de Funcionários'!C34))</f>
        <v/>
      </c>
      <c r="AK34" s="70" t="str">
        <f>IF($C34="","",COUNTIFS(Absenteismo!$D$6:$D$100,'Cadastro de Funcionários'!$C34,Absenteismo!$E$6:$E$100,"Sim"))</f>
        <v/>
      </c>
      <c r="AL34" s="70" t="str">
        <f>IF($C34="","",COUNTIFS(Absenteismo!$D$6:$D$100,'Cadastro de Funcionários'!$C34,Absenteismo!$E$6:$E$100,"Não"))</f>
        <v/>
      </c>
      <c r="AM34" s="70" t="str">
        <f>IF($C34="","",COUNTIFS(Absenteismo!$D$6:$D$100,'Cadastro de Funcionários'!$C34,Absenteismo!$E$6:$E$100,"Sim",Absenteismo!$F$6:$F$100,"Sim"))</f>
        <v/>
      </c>
      <c r="AN34" s="70" t="str">
        <f>IF($C34="","",COUNTIFS(Absenteismo!$D$6:$D$100,'Cadastro de Funcionários'!$C34,Absenteismo!$E$6:$E$100,"Sim",Absenteismo!$F$6:$F$100,"Não"))</f>
        <v/>
      </c>
      <c r="AO34" s="26"/>
      <c r="AP34" s="26"/>
      <c r="AQ34" s="26"/>
    </row>
    <row r="35" spans="1:43" ht="22.5" customHeight="1">
      <c r="A35" s="29"/>
      <c r="B35" s="5"/>
      <c r="C35" s="37"/>
      <c r="D35" s="37"/>
      <c r="E35" s="37"/>
      <c r="F35" s="37"/>
      <c r="G35" s="37"/>
      <c r="H35" s="68"/>
      <c r="I35" s="68"/>
      <c r="J35" s="76" t="str">
        <f t="shared" si="0"/>
        <v/>
      </c>
      <c r="K35" s="5"/>
      <c r="L35" s="5" t="str">
        <f>IF(ISERROR(
IF(G35="","",VLOOKUP(C35,Promoções!$C$6:$F$292,4,0))),G35,IF(G35="","",VLOOKUP(C35,Promoções!$C$6:$F$292,4,0)))</f>
        <v/>
      </c>
      <c r="M35" s="5" t="str">
        <f>IF(ISERROR(
IF(L35="","",VLOOKUP(L35,'Cadastro de Cargos'!$C$7:$D$100,2,0))),"",IF(L35="","",VLOOKUP(L35,'Cadastro de Cargos'!$C$7:$D$100,2,0)))</f>
        <v/>
      </c>
      <c r="N35" s="5" t="str">
        <f t="shared" ca="1" si="1"/>
        <v/>
      </c>
      <c r="O35" s="57" t="str">
        <f t="shared" ca="1" si="2"/>
        <v/>
      </c>
      <c r="P35" s="57" t="str">
        <f>IF(ISERROR(
IF(W35="","",IF(AND(W35&lt;='Cad Iniciais'!$D$6,Y35&gt;'Cad Iniciais'!$D$6),1,0))),"",IF(W35="","",IF(AND(W35&lt;='Cad Iniciais'!$D$6,Y35&gt;'Cad Iniciais'!$D$6),1,0)))</f>
        <v/>
      </c>
      <c r="Q35" s="57" t="str">
        <f>IF(ISERROR(
IF(W35="","",IF(AND(W35&lt;=('Cad Iniciais'!$D$6-1),Y35&gt;'Cad Iniciais'!$D$6-1),1,0))),"",IF(W35="","",IF(W35="","",IF(AND(W35&lt;=('Cad Iniciais'!$D$6-1),Y35&gt;'Cad Iniciais'!$D$6-1),1,0))))</f>
        <v/>
      </c>
      <c r="R35" s="26" t="str">
        <f t="shared" ca="1" si="3"/>
        <v/>
      </c>
      <c r="S35" s="26" t="str">
        <f t="shared" ca="1" si="4"/>
        <v/>
      </c>
      <c r="T35" s="26" t="str">
        <f t="shared" ca="1" si="5"/>
        <v/>
      </c>
      <c r="U35" s="26" t="str">
        <f>IF(ISERROR(
IF(H35="","",IF(YEAR(H35)&lt;='Cad Iniciais'!$D$6,"SIM",""))),"",IF(H35="","",IF(YEAR(H35)&lt;='Cad Iniciais'!$D$6,"SIM","")))</f>
        <v/>
      </c>
      <c r="V35" s="26" t="str">
        <f ca="1">IF(ISERROR(
IF(H35="","",IF(AND(YEAR(H35)='Cad Iniciais'!$D$6,I35="Ativo",TODAY()-H35&gt;90),"SIM",IF(AND(YEAR(H35)='Cad Iniciais'!$D$6,I35-H35&gt;90),"SIM","")))),"",IF(H35="","",IF(AND(YEAR(H35)='Cad Iniciais'!$D$6,I35="Ativo",TODAY()-H35&gt;90),"SIM",IF(AND(YEAR(H35)='Cad Iniciais'!$D$6,I35-H35&gt;90),"SIM",""))))</f>
        <v/>
      </c>
      <c r="W35" s="26" t="str">
        <f t="shared" si="6"/>
        <v/>
      </c>
      <c r="X35" s="26" t="str">
        <f t="shared" si="7"/>
        <v/>
      </c>
      <c r="Y35" s="26" t="str">
        <f t="shared" si="8"/>
        <v/>
      </c>
      <c r="Z35" s="26" t="str">
        <f t="shared" si="9"/>
        <v/>
      </c>
      <c r="AA35" s="26" t="str">
        <f>IF(ISERROR(
IF(W35="","",IF(AND(W35&lt;='Cad Iniciais'!$D$6,Y35&gt;'Cad Iniciais'!$D$6),1,0))),"",IF(W35="","",IF(AND(W35&lt;='Cad Iniciais'!$D$6,Y35&gt;'Cad Iniciais'!$D$6),1,0)))</f>
        <v/>
      </c>
      <c r="AB35" s="26" t="str">
        <f>IF(ISERROR(
IF(W35="","",IF(AND(W35&lt;=('Cad Iniciais'!$D$6-1),Y35&gt;'Cad Iniciais'!$D$6-1),1,0))),"",IF(W35="","",IF(W35="","",IF(AND(W35&lt;=('Cad Iniciais'!$D$6-1),Y35&gt;'Cad Iniciais'!$D$6-1),1,0))))</f>
        <v/>
      </c>
      <c r="AC35" s="61" t="str">
        <f>IF(ISERROR(
IF(I35="Ativo","",VLOOKUP(C35,Demissões!$C$6:$E$100,3,0))),"",IF(I35="Ativo","",VLOOKUP(C35,Demissões!$C$6:$E$100,3,0)))</f>
        <v/>
      </c>
      <c r="AD35" s="5"/>
      <c r="AE35" s="5"/>
      <c r="AF35" s="5"/>
      <c r="AG35" s="5" t="str">
        <f>IF(ISERROR(
IF('Cadastro de Cargos'!C43="","",'Cadastro de Cargos'!C43)),"",IF('Cadastro de Cargos'!C43="","",'Cadastro de Cargos'!C43))</f>
        <v/>
      </c>
      <c r="AH35" s="5"/>
      <c r="AI35" s="5"/>
      <c r="AJ35" s="70" t="str">
        <f>IF(C35="","",COUNTIF(Absenteismo!$D$6:$D$100,'Cadastro de Funcionários'!C35))</f>
        <v/>
      </c>
      <c r="AK35" s="70" t="str">
        <f>IF($C35="","",COUNTIFS(Absenteismo!$D$6:$D$100,'Cadastro de Funcionários'!$C35,Absenteismo!$E$6:$E$100,"Sim"))</f>
        <v/>
      </c>
      <c r="AL35" s="70" t="str">
        <f>IF($C35="","",COUNTIFS(Absenteismo!$D$6:$D$100,'Cadastro de Funcionários'!$C35,Absenteismo!$E$6:$E$100,"Não"))</f>
        <v/>
      </c>
      <c r="AM35" s="70" t="str">
        <f>IF($C35="","",COUNTIFS(Absenteismo!$D$6:$D$100,'Cadastro de Funcionários'!$C35,Absenteismo!$E$6:$E$100,"Sim",Absenteismo!$F$6:$F$100,"Sim"))</f>
        <v/>
      </c>
      <c r="AN35" s="70" t="str">
        <f>IF($C35="","",COUNTIFS(Absenteismo!$D$6:$D$100,'Cadastro de Funcionários'!$C35,Absenteismo!$E$6:$E$100,"Sim",Absenteismo!$F$6:$F$100,"Não"))</f>
        <v/>
      </c>
      <c r="AO35" s="26"/>
      <c r="AP35" s="26"/>
      <c r="AQ35" s="26"/>
    </row>
    <row r="36" spans="1:43" ht="22.5" customHeight="1">
      <c r="A36" s="29"/>
      <c r="B36" s="5"/>
      <c r="C36" s="37"/>
      <c r="D36" s="37"/>
      <c r="E36" s="37"/>
      <c r="F36" s="37"/>
      <c r="G36" s="37"/>
      <c r="H36" s="68"/>
      <c r="I36" s="68"/>
      <c r="J36" s="76" t="str">
        <f t="shared" si="0"/>
        <v/>
      </c>
      <c r="K36" s="5"/>
      <c r="L36" s="5" t="str">
        <f>IF(ISERROR(
IF(G36="","",VLOOKUP(C36,Promoções!$C$6:$F$292,4,0))),G36,IF(G36="","",VLOOKUP(C36,Promoções!$C$6:$F$292,4,0)))</f>
        <v/>
      </c>
      <c r="M36" s="5" t="str">
        <f>IF(ISERROR(
IF(L36="","",VLOOKUP(L36,'Cadastro de Cargos'!$C$7:$D$100,2,0))),"",IF(L36="","",VLOOKUP(L36,'Cadastro de Cargos'!$C$7:$D$100,2,0)))</f>
        <v/>
      </c>
      <c r="N36" s="5" t="str">
        <f t="shared" ca="1" si="1"/>
        <v/>
      </c>
      <c r="O36" s="57" t="str">
        <f t="shared" ca="1" si="2"/>
        <v/>
      </c>
      <c r="P36" s="57" t="str">
        <f>IF(ISERROR(
IF(W36="","",IF(AND(W36&lt;='Cad Iniciais'!$D$6,Y36&gt;'Cad Iniciais'!$D$6),1,0))),"",IF(W36="","",IF(AND(W36&lt;='Cad Iniciais'!$D$6,Y36&gt;'Cad Iniciais'!$D$6),1,0)))</f>
        <v/>
      </c>
      <c r="Q36" s="57" t="str">
        <f>IF(ISERROR(
IF(W36="","",IF(AND(W36&lt;=('Cad Iniciais'!$D$6-1),Y36&gt;'Cad Iniciais'!$D$6-1),1,0))),"",IF(W36="","",IF(W36="","",IF(AND(W36&lt;=('Cad Iniciais'!$D$6-1),Y36&gt;'Cad Iniciais'!$D$6-1),1,0))))</f>
        <v/>
      </c>
      <c r="R36" s="26" t="str">
        <f t="shared" ca="1" si="3"/>
        <v/>
      </c>
      <c r="S36" s="26" t="str">
        <f t="shared" ca="1" si="4"/>
        <v/>
      </c>
      <c r="T36" s="26" t="str">
        <f t="shared" ca="1" si="5"/>
        <v/>
      </c>
      <c r="U36" s="26" t="str">
        <f>IF(ISERROR(
IF(H36="","",IF(YEAR(H36)&lt;='Cad Iniciais'!$D$6,"SIM",""))),"",IF(H36="","",IF(YEAR(H36)&lt;='Cad Iniciais'!$D$6,"SIM","")))</f>
        <v/>
      </c>
      <c r="V36" s="26" t="str">
        <f ca="1">IF(ISERROR(
IF(H36="","",IF(AND(YEAR(H36)='Cad Iniciais'!$D$6,I36="Ativo",TODAY()-H36&gt;90),"SIM",IF(AND(YEAR(H36)='Cad Iniciais'!$D$6,I36-H36&gt;90),"SIM","")))),"",IF(H36="","",IF(AND(YEAR(H36)='Cad Iniciais'!$D$6,I36="Ativo",TODAY()-H36&gt;90),"SIM",IF(AND(YEAR(H36)='Cad Iniciais'!$D$6,I36-H36&gt;90),"SIM",""))))</f>
        <v/>
      </c>
      <c r="W36" s="26" t="str">
        <f t="shared" si="6"/>
        <v/>
      </c>
      <c r="X36" s="26" t="str">
        <f t="shared" si="7"/>
        <v/>
      </c>
      <c r="Y36" s="26" t="str">
        <f t="shared" si="8"/>
        <v/>
      </c>
      <c r="Z36" s="26" t="str">
        <f t="shared" si="9"/>
        <v/>
      </c>
      <c r="AA36" s="26" t="str">
        <f>IF(ISERROR(
IF(W36="","",IF(AND(W36&lt;='Cad Iniciais'!$D$6,Y36&gt;'Cad Iniciais'!$D$6),1,0))),"",IF(W36="","",IF(AND(W36&lt;='Cad Iniciais'!$D$6,Y36&gt;'Cad Iniciais'!$D$6),1,0)))</f>
        <v/>
      </c>
      <c r="AB36" s="26" t="str">
        <f>IF(ISERROR(
IF(W36="","",IF(AND(W36&lt;=('Cad Iniciais'!$D$6-1),Y36&gt;'Cad Iniciais'!$D$6-1),1,0))),"",IF(W36="","",IF(W36="","",IF(AND(W36&lt;=('Cad Iniciais'!$D$6-1),Y36&gt;'Cad Iniciais'!$D$6-1),1,0))))</f>
        <v/>
      </c>
      <c r="AC36" s="61" t="str">
        <f>IF(ISERROR(
IF(I36="Ativo","",VLOOKUP(C36,Demissões!$C$6:$E$100,3,0))),"",IF(I36="Ativo","",VLOOKUP(C36,Demissões!$C$6:$E$100,3,0)))</f>
        <v/>
      </c>
      <c r="AD36" s="5"/>
      <c r="AE36" s="5"/>
      <c r="AF36" s="5"/>
      <c r="AG36" s="5" t="str">
        <f>IF(ISERROR(
IF('Cadastro de Cargos'!C44="","",'Cadastro de Cargos'!C44)),"",IF('Cadastro de Cargos'!C44="","",'Cadastro de Cargos'!C44))</f>
        <v/>
      </c>
      <c r="AH36" s="5"/>
      <c r="AI36" s="5"/>
      <c r="AJ36" s="70" t="str">
        <f>IF(C36="","",COUNTIF(Absenteismo!$D$6:$D$100,'Cadastro de Funcionários'!C36))</f>
        <v/>
      </c>
      <c r="AK36" s="70" t="str">
        <f>IF($C36="","",COUNTIFS(Absenteismo!$D$6:$D$100,'Cadastro de Funcionários'!$C36,Absenteismo!$E$6:$E$100,"Sim"))</f>
        <v/>
      </c>
      <c r="AL36" s="70" t="str">
        <f>IF($C36="","",COUNTIFS(Absenteismo!$D$6:$D$100,'Cadastro de Funcionários'!$C36,Absenteismo!$E$6:$E$100,"Não"))</f>
        <v/>
      </c>
      <c r="AM36" s="70" t="str">
        <f>IF($C36="","",COUNTIFS(Absenteismo!$D$6:$D$100,'Cadastro de Funcionários'!$C36,Absenteismo!$E$6:$E$100,"Sim",Absenteismo!$F$6:$F$100,"Sim"))</f>
        <v/>
      </c>
      <c r="AN36" s="70" t="str">
        <f>IF($C36="","",COUNTIFS(Absenteismo!$D$6:$D$100,'Cadastro de Funcionários'!$C36,Absenteismo!$E$6:$E$100,"Sim",Absenteismo!$F$6:$F$100,"Não"))</f>
        <v/>
      </c>
      <c r="AO36" s="26"/>
      <c r="AP36" s="26"/>
      <c r="AQ36" s="26"/>
    </row>
    <row r="37" spans="1:43" ht="22.5" customHeight="1">
      <c r="A37" s="29"/>
      <c r="B37" s="5"/>
      <c r="C37" s="37"/>
      <c r="D37" s="37"/>
      <c r="E37" s="37"/>
      <c r="F37" s="37"/>
      <c r="G37" s="37"/>
      <c r="H37" s="68"/>
      <c r="I37" s="68"/>
      <c r="J37" s="76" t="str">
        <f t="shared" si="0"/>
        <v/>
      </c>
      <c r="K37" s="5"/>
      <c r="L37" s="5" t="str">
        <f>IF(ISERROR(
IF(G37="","",VLOOKUP(C37,Promoções!$C$6:$F$292,4,0))),G37,IF(G37="","",VLOOKUP(C37,Promoções!$C$6:$F$292,4,0)))</f>
        <v/>
      </c>
      <c r="M37" s="5" t="str">
        <f>IF(ISERROR(
IF(L37="","",VLOOKUP(L37,'Cadastro de Cargos'!$C$7:$D$100,2,0))),"",IF(L37="","",VLOOKUP(L37,'Cadastro de Cargos'!$C$7:$D$100,2,0)))</f>
        <v/>
      </c>
      <c r="N37" s="5" t="str">
        <f t="shared" ca="1" si="1"/>
        <v/>
      </c>
      <c r="O37" s="57" t="str">
        <f t="shared" ca="1" si="2"/>
        <v/>
      </c>
      <c r="P37" s="57" t="str">
        <f>IF(ISERROR(
IF(W37="","",IF(AND(W37&lt;='Cad Iniciais'!$D$6,Y37&gt;'Cad Iniciais'!$D$6),1,0))),"",IF(W37="","",IF(AND(W37&lt;='Cad Iniciais'!$D$6,Y37&gt;'Cad Iniciais'!$D$6),1,0)))</f>
        <v/>
      </c>
      <c r="Q37" s="57" t="str">
        <f>IF(ISERROR(
IF(W37="","",IF(AND(W37&lt;=('Cad Iniciais'!$D$6-1),Y37&gt;'Cad Iniciais'!$D$6-1),1,0))),"",IF(W37="","",IF(W37="","",IF(AND(W37&lt;=('Cad Iniciais'!$D$6-1),Y37&gt;'Cad Iniciais'!$D$6-1),1,0))))</f>
        <v/>
      </c>
      <c r="R37" s="26" t="str">
        <f t="shared" ca="1" si="3"/>
        <v/>
      </c>
      <c r="S37" s="26" t="str">
        <f t="shared" ca="1" si="4"/>
        <v/>
      </c>
      <c r="T37" s="26" t="str">
        <f t="shared" ca="1" si="5"/>
        <v/>
      </c>
      <c r="U37" s="26" t="str">
        <f>IF(ISERROR(
IF(H37="","",IF(YEAR(H37)&lt;='Cad Iniciais'!$D$6,"SIM",""))),"",IF(H37="","",IF(YEAR(H37)&lt;='Cad Iniciais'!$D$6,"SIM","")))</f>
        <v/>
      </c>
      <c r="V37" s="26" t="str">
        <f ca="1">IF(ISERROR(
IF(H37="","",IF(AND(YEAR(H37)='Cad Iniciais'!$D$6,I37="Ativo",TODAY()-H37&gt;90),"SIM",IF(AND(YEAR(H37)='Cad Iniciais'!$D$6,I37-H37&gt;90),"SIM","")))),"",IF(H37="","",IF(AND(YEAR(H37)='Cad Iniciais'!$D$6,I37="Ativo",TODAY()-H37&gt;90),"SIM",IF(AND(YEAR(H37)='Cad Iniciais'!$D$6,I37-H37&gt;90),"SIM",""))))</f>
        <v/>
      </c>
      <c r="W37" s="26" t="str">
        <f t="shared" si="6"/>
        <v/>
      </c>
      <c r="X37" s="26" t="str">
        <f t="shared" si="7"/>
        <v/>
      </c>
      <c r="Y37" s="26" t="str">
        <f t="shared" si="8"/>
        <v/>
      </c>
      <c r="Z37" s="26" t="str">
        <f t="shared" si="9"/>
        <v/>
      </c>
      <c r="AA37" s="26" t="str">
        <f>IF(ISERROR(
IF(W37="","",IF(AND(W37&lt;='Cad Iniciais'!$D$6,Y37&gt;'Cad Iniciais'!$D$6),1,0))),"",IF(W37="","",IF(AND(W37&lt;='Cad Iniciais'!$D$6,Y37&gt;'Cad Iniciais'!$D$6),1,0)))</f>
        <v/>
      </c>
      <c r="AB37" s="26" t="str">
        <f>IF(ISERROR(
IF(W37="","",IF(AND(W37&lt;=('Cad Iniciais'!$D$6-1),Y37&gt;'Cad Iniciais'!$D$6-1),1,0))),"",IF(W37="","",IF(W37="","",IF(AND(W37&lt;=('Cad Iniciais'!$D$6-1),Y37&gt;'Cad Iniciais'!$D$6-1),1,0))))</f>
        <v/>
      </c>
      <c r="AC37" s="61" t="str">
        <f>IF(ISERROR(
IF(I37="Ativo","",VLOOKUP(C37,Demissões!$C$6:$E$100,3,0))),"",IF(I37="Ativo","",VLOOKUP(C37,Demissões!$C$6:$E$100,3,0)))</f>
        <v/>
      </c>
      <c r="AD37" s="5"/>
      <c r="AE37" s="5"/>
      <c r="AF37" s="5"/>
      <c r="AG37" s="5" t="str">
        <f>IF(ISERROR(
IF('Cadastro de Cargos'!C45="","",'Cadastro de Cargos'!C45)),"",IF('Cadastro de Cargos'!C45="","",'Cadastro de Cargos'!C45))</f>
        <v/>
      </c>
      <c r="AH37" s="5"/>
      <c r="AI37" s="5"/>
      <c r="AJ37" s="70" t="str">
        <f>IF(C37="","",COUNTIF(Absenteismo!$D$6:$D$100,'Cadastro de Funcionários'!C37))</f>
        <v/>
      </c>
      <c r="AK37" s="70" t="str">
        <f>IF($C37="","",COUNTIFS(Absenteismo!$D$6:$D$100,'Cadastro de Funcionários'!$C37,Absenteismo!$E$6:$E$100,"Sim"))</f>
        <v/>
      </c>
      <c r="AL37" s="70" t="str">
        <f>IF($C37="","",COUNTIFS(Absenteismo!$D$6:$D$100,'Cadastro de Funcionários'!$C37,Absenteismo!$E$6:$E$100,"Não"))</f>
        <v/>
      </c>
      <c r="AM37" s="70" t="str">
        <f>IF($C37="","",COUNTIFS(Absenteismo!$D$6:$D$100,'Cadastro de Funcionários'!$C37,Absenteismo!$E$6:$E$100,"Sim",Absenteismo!$F$6:$F$100,"Sim"))</f>
        <v/>
      </c>
      <c r="AN37" s="70" t="str">
        <f>IF($C37="","",COUNTIFS(Absenteismo!$D$6:$D$100,'Cadastro de Funcionários'!$C37,Absenteismo!$E$6:$E$100,"Sim",Absenteismo!$F$6:$F$100,"Não"))</f>
        <v/>
      </c>
      <c r="AO37" s="26"/>
      <c r="AP37" s="26"/>
      <c r="AQ37" s="26"/>
    </row>
    <row r="38" spans="1:43" ht="22.5" customHeight="1">
      <c r="A38" s="29"/>
      <c r="B38" s="5"/>
      <c r="C38" s="37"/>
      <c r="D38" s="37"/>
      <c r="E38" s="37"/>
      <c r="F38" s="37"/>
      <c r="G38" s="37"/>
      <c r="H38" s="68"/>
      <c r="I38" s="68"/>
      <c r="J38" s="76" t="str">
        <f t="shared" ref="J38:J69" si="10">IF(ISERROR(
IF(I38="","",R38&amp;" anos e "&amp;S38&amp;" meses")),"",IF(I38="","",R38&amp;" anos e "&amp;S38&amp;" meses"))</f>
        <v/>
      </c>
      <c r="K38" s="5"/>
      <c r="L38" s="5" t="str">
        <f>IF(ISERROR(
IF(G38="","",VLOOKUP(C38,Promoções!$C$6:$F$292,4,0))),G38,IF(G38="","",VLOOKUP(C38,Promoções!$C$6:$F$292,4,0)))</f>
        <v/>
      </c>
      <c r="M38" s="5" t="str">
        <f>IF(ISERROR(
IF(L38="","",VLOOKUP(L38,'Cadastro de Cargos'!$C$7:$D$100,2,0))),"",IF(L38="","",VLOOKUP(L38,'Cadastro de Cargos'!$C$7:$D$100,2,0)))</f>
        <v/>
      </c>
      <c r="N38" s="5" t="str">
        <f t="shared" ref="N38:N69" ca="1" si="11">IF(ISERROR(
IF(E38="","",ROUND((TODAY()-E38)/365,0))),"",IF(E38="","",ROUND((TODAY()-E38)/365,0)))</f>
        <v/>
      </c>
      <c r="O38" s="57" t="str">
        <f t="shared" ref="O38:O69" ca="1" si="12">IF(ISERROR(
IF(N38="","",IF(N38&gt;60,"Mais de 60 anos",IF(N38&gt;54,"54 a 60 anos",IF(N38&gt;44,"44 a 53 anos",IF(N38&gt;34,"34 a 43 anos",IF(N38&gt;24,"24 a 33 anos","18 a 23 anos"))))))),"",IF(N38="","",IF(N38&gt;60,"Mais de 60 anos",IF(N38&gt;54,"54 a 60 anos",IF(N38&gt;44,"44 a 53 anos",IF(N38&gt;34,"34 a 43 anos",IF(N38&gt;24,"24 a 33 anos","18 a 23 anos")))))))</f>
        <v/>
      </c>
      <c r="P38" s="57" t="str">
        <f>IF(ISERROR(
IF(W38="","",IF(AND(W38&lt;='Cad Iniciais'!$D$6,Y38&gt;'Cad Iniciais'!$D$6),1,0))),"",IF(W38="","",IF(AND(W38&lt;='Cad Iniciais'!$D$6,Y38&gt;'Cad Iniciais'!$D$6),1,0)))</f>
        <v/>
      </c>
      <c r="Q38" s="57" t="str">
        <f>IF(ISERROR(
IF(W38="","",IF(AND(W38&lt;=('Cad Iniciais'!$D$6-1),Y38&gt;'Cad Iniciais'!$D$6-1),1,0))),"",IF(W38="","",IF(W38="","",IF(AND(W38&lt;=('Cad Iniciais'!$D$6-1),Y38&gt;'Cad Iniciais'!$D$6-1),1,0))))</f>
        <v/>
      </c>
      <c r="R38" s="26" t="str">
        <f t="shared" ref="R38:R69" ca="1" si="13">IF(ISERROR(
IF(I38="","",IF(I38="Ativo",TRUNC((TODAY()-H38)/30/12,0),TRUNC((I38-H38)/30/12,0)))),"",IF(I38="","",IF(I38="Ativo",TRUNC((TODAY()-H38)/30/12,0),TRUNC((I38-H38)/30/12,0))))</f>
        <v/>
      </c>
      <c r="S38" s="26" t="str">
        <f t="shared" ref="S38:S69" ca="1" si="14">IF(ISERROR(
IF(I38="","",IF(I38="Ativo",TRUNC(MOD((TODAY()-H38)/30,12),0),TRUNC(MOD((I38-H38)/30,12),0)))),"",IF(I38="","",IF(I38="Ativo",TRUNC(MOD((TODAY()-H38)/30,12),0),TRUNC(MOD((I38-H38)/30,12),0))))</f>
        <v/>
      </c>
      <c r="T38" s="26" t="str">
        <f t="shared" ref="T38:T69" ca="1" si="15">IF(ISERROR(
(R38*12+S38)),"",(R38*12+S38))</f>
        <v/>
      </c>
      <c r="U38" s="26" t="str">
        <f>IF(ISERROR(
IF(H38="","",IF(YEAR(H38)&lt;='Cad Iniciais'!$D$6,"SIM",""))),"",IF(H38="","",IF(YEAR(H38)&lt;='Cad Iniciais'!$D$6,"SIM","")))</f>
        <v/>
      </c>
      <c r="V38" s="26" t="str">
        <f ca="1">IF(ISERROR(
IF(H38="","",IF(AND(YEAR(H38)='Cad Iniciais'!$D$6,I38="Ativo",TODAY()-H38&gt;90),"SIM",IF(AND(YEAR(H38)='Cad Iniciais'!$D$6,I38-H38&gt;90),"SIM","")))),"",IF(H38="","",IF(AND(YEAR(H38)='Cad Iniciais'!$D$6,I38="Ativo",TODAY()-H38&gt;90),"SIM",IF(AND(YEAR(H38)='Cad Iniciais'!$D$6,I38-H38&gt;90),"SIM",""))))</f>
        <v/>
      </c>
      <c r="W38" s="26" t="str">
        <f t="shared" ref="W38:W69" si="16">IF(ISERROR(
IF(H38="","",YEAR(H38))),"",IF(H38="","",YEAR(H38)))</f>
        <v/>
      </c>
      <c r="X38" s="26" t="str">
        <f t="shared" ref="X38:X69" si="17">IF(ISERROR(
IF(H38="","",MONTH(H38))),"",IF(H38="","",MONTH(H38)))</f>
        <v/>
      </c>
      <c r="Y38" s="26" t="str">
        <f t="shared" ref="Y38:Y69" si="18">IF(ISERROR(
IF(I38="","",YEAR(I38))),"",IF(I38="","",YEAR(I38)))</f>
        <v/>
      </c>
      <c r="Z38" s="26" t="str">
        <f t="shared" ref="Z38:Z69" si="19">IF(ISERROR(
IF(OR(I38="",I38="Ativo"),"",MONTH(I38))),"",IF(OR(I38="",I38="Ativo"),"",MONTH(I38)))</f>
        <v/>
      </c>
      <c r="AA38" s="26" t="str">
        <f>IF(ISERROR(
IF(W38="","",IF(AND(W38&lt;='Cad Iniciais'!$D$6,Y38&gt;'Cad Iniciais'!$D$6),1,0))),"",IF(W38="","",IF(AND(W38&lt;='Cad Iniciais'!$D$6,Y38&gt;'Cad Iniciais'!$D$6),1,0)))</f>
        <v/>
      </c>
      <c r="AB38" s="26" t="str">
        <f>IF(ISERROR(
IF(W38="","",IF(AND(W38&lt;=('Cad Iniciais'!$D$6-1),Y38&gt;'Cad Iniciais'!$D$6-1),1,0))),"",IF(W38="","",IF(W38="","",IF(AND(W38&lt;=('Cad Iniciais'!$D$6-1),Y38&gt;'Cad Iniciais'!$D$6-1),1,0))))</f>
        <v/>
      </c>
      <c r="AC38" s="61" t="str">
        <f>IF(ISERROR(
IF(I38="Ativo","",VLOOKUP(C38,Demissões!$C$6:$E$100,3,0))),"",IF(I38="Ativo","",VLOOKUP(C38,Demissões!$C$6:$E$100,3,0)))</f>
        <v/>
      </c>
      <c r="AD38" s="5"/>
      <c r="AE38" s="5"/>
      <c r="AF38" s="5"/>
      <c r="AG38" s="5" t="str">
        <f>IF(ISERROR(
IF('Cadastro de Cargos'!C46="","",'Cadastro de Cargos'!C46)),"",IF('Cadastro de Cargos'!C46="","",'Cadastro de Cargos'!C46))</f>
        <v/>
      </c>
      <c r="AH38" s="5"/>
      <c r="AI38" s="5"/>
      <c r="AJ38" s="70" t="str">
        <f>IF(C38="","",COUNTIF(Absenteismo!$D$6:$D$100,'Cadastro de Funcionários'!C38))</f>
        <v/>
      </c>
      <c r="AK38" s="70" t="str">
        <f>IF($C38="","",COUNTIFS(Absenteismo!$D$6:$D$100,'Cadastro de Funcionários'!$C38,Absenteismo!$E$6:$E$100,"Sim"))</f>
        <v/>
      </c>
      <c r="AL38" s="70" t="str">
        <f>IF($C38="","",COUNTIFS(Absenteismo!$D$6:$D$100,'Cadastro de Funcionários'!$C38,Absenteismo!$E$6:$E$100,"Não"))</f>
        <v/>
      </c>
      <c r="AM38" s="70" t="str">
        <f>IF($C38="","",COUNTIFS(Absenteismo!$D$6:$D$100,'Cadastro de Funcionários'!$C38,Absenteismo!$E$6:$E$100,"Sim",Absenteismo!$F$6:$F$100,"Sim"))</f>
        <v/>
      </c>
      <c r="AN38" s="70" t="str">
        <f>IF($C38="","",COUNTIFS(Absenteismo!$D$6:$D$100,'Cadastro de Funcionários'!$C38,Absenteismo!$E$6:$E$100,"Sim",Absenteismo!$F$6:$F$100,"Não"))</f>
        <v/>
      </c>
      <c r="AO38" s="26"/>
      <c r="AP38" s="26"/>
      <c r="AQ38" s="26"/>
    </row>
    <row r="39" spans="1:43" ht="22.5" customHeight="1">
      <c r="A39" s="29"/>
      <c r="B39" s="5"/>
      <c r="C39" s="37"/>
      <c r="D39" s="37"/>
      <c r="E39" s="37"/>
      <c r="F39" s="37"/>
      <c r="G39" s="37"/>
      <c r="H39" s="68"/>
      <c r="I39" s="68"/>
      <c r="J39" s="76" t="str">
        <f t="shared" si="10"/>
        <v/>
      </c>
      <c r="K39" s="5"/>
      <c r="L39" s="5" t="str">
        <f>IF(ISERROR(
IF(G39="","",VLOOKUP(C39,Promoções!$C$6:$F$292,4,0))),G39,IF(G39="","",VLOOKUP(C39,Promoções!$C$6:$F$292,4,0)))</f>
        <v/>
      </c>
      <c r="M39" s="5" t="str">
        <f>IF(ISERROR(
IF(L39="","",VLOOKUP(L39,'Cadastro de Cargos'!$C$7:$D$100,2,0))),"",IF(L39="","",VLOOKUP(L39,'Cadastro de Cargos'!$C$7:$D$100,2,0)))</f>
        <v/>
      </c>
      <c r="N39" s="5" t="str">
        <f t="shared" ca="1" si="11"/>
        <v/>
      </c>
      <c r="O39" s="57" t="str">
        <f t="shared" ca="1" si="12"/>
        <v/>
      </c>
      <c r="P39" s="57" t="str">
        <f>IF(ISERROR(
IF(W39="","",IF(AND(W39&lt;='Cad Iniciais'!$D$6,Y39&gt;'Cad Iniciais'!$D$6),1,0))),"",IF(W39="","",IF(AND(W39&lt;='Cad Iniciais'!$D$6,Y39&gt;'Cad Iniciais'!$D$6),1,0)))</f>
        <v/>
      </c>
      <c r="Q39" s="57" t="str">
        <f>IF(ISERROR(
IF(W39="","",IF(AND(W39&lt;=('Cad Iniciais'!$D$6-1),Y39&gt;'Cad Iniciais'!$D$6-1),1,0))),"",IF(W39="","",IF(W39="","",IF(AND(W39&lt;=('Cad Iniciais'!$D$6-1),Y39&gt;'Cad Iniciais'!$D$6-1),1,0))))</f>
        <v/>
      </c>
      <c r="R39" s="26" t="str">
        <f t="shared" ca="1" si="13"/>
        <v/>
      </c>
      <c r="S39" s="26" t="str">
        <f t="shared" ca="1" si="14"/>
        <v/>
      </c>
      <c r="T39" s="26" t="str">
        <f t="shared" ca="1" si="15"/>
        <v/>
      </c>
      <c r="U39" s="26" t="str">
        <f>IF(ISERROR(
IF(H39="","",IF(YEAR(H39)&lt;='Cad Iniciais'!$D$6,"SIM",""))),"",IF(H39="","",IF(YEAR(H39)&lt;='Cad Iniciais'!$D$6,"SIM","")))</f>
        <v/>
      </c>
      <c r="V39" s="26" t="str">
        <f ca="1">IF(ISERROR(
IF(H39="","",IF(AND(YEAR(H39)='Cad Iniciais'!$D$6,I39="Ativo",TODAY()-H39&gt;90),"SIM",IF(AND(YEAR(H39)='Cad Iniciais'!$D$6,I39-H39&gt;90),"SIM","")))),"",IF(H39="","",IF(AND(YEAR(H39)='Cad Iniciais'!$D$6,I39="Ativo",TODAY()-H39&gt;90),"SIM",IF(AND(YEAR(H39)='Cad Iniciais'!$D$6,I39-H39&gt;90),"SIM",""))))</f>
        <v/>
      </c>
      <c r="W39" s="26" t="str">
        <f t="shared" si="16"/>
        <v/>
      </c>
      <c r="X39" s="26" t="str">
        <f t="shared" si="17"/>
        <v/>
      </c>
      <c r="Y39" s="26" t="str">
        <f t="shared" si="18"/>
        <v/>
      </c>
      <c r="Z39" s="26" t="str">
        <f t="shared" si="19"/>
        <v/>
      </c>
      <c r="AA39" s="26" t="str">
        <f>IF(ISERROR(
IF(W39="","",IF(AND(W39&lt;='Cad Iniciais'!$D$6,Y39&gt;'Cad Iniciais'!$D$6),1,0))),"",IF(W39="","",IF(AND(W39&lt;='Cad Iniciais'!$D$6,Y39&gt;'Cad Iniciais'!$D$6),1,0)))</f>
        <v/>
      </c>
      <c r="AB39" s="26" t="str">
        <f>IF(ISERROR(
IF(W39="","",IF(AND(W39&lt;=('Cad Iniciais'!$D$6-1),Y39&gt;'Cad Iniciais'!$D$6-1),1,0))),"",IF(W39="","",IF(W39="","",IF(AND(W39&lt;=('Cad Iniciais'!$D$6-1),Y39&gt;'Cad Iniciais'!$D$6-1),1,0))))</f>
        <v/>
      </c>
      <c r="AC39" s="61" t="str">
        <f>IF(ISERROR(
IF(I39="Ativo","",VLOOKUP(C39,Demissões!$C$6:$E$100,3,0))),"",IF(I39="Ativo","",VLOOKUP(C39,Demissões!$C$6:$E$100,3,0)))</f>
        <v/>
      </c>
      <c r="AD39" s="5"/>
      <c r="AE39" s="5"/>
      <c r="AF39" s="5"/>
      <c r="AG39" s="5" t="str">
        <f>IF(ISERROR(
IF('Cadastro de Cargos'!C47="","",'Cadastro de Cargos'!C47)),"",IF('Cadastro de Cargos'!C47="","",'Cadastro de Cargos'!C47))</f>
        <v/>
      </c>
      <c r="AH39" s="5"/>
      <c r="AI39" s="5"/>
      <c r="AJ39" s="70" t="str">
        <f>IF(C39="","",COUNTIF(Absenteismo!$D$6:$D$100,'Cadastro de Funcionários'!C39))</f>
        <v/>
      </c>
      <c r="AK39" s="70" t="str">
        <f>IF($C39="","",COUNTIFS(Absenteismo!$D$6:$D$100,'Cadastro de Funcionários'!$C39,Absenteismo!$E$6:$E$100,"Sim"))</f>
        <v/>
      </c>
      <c r="AL39" s="70" t="str">
        <f>IF($C39="","",COUNTIFS(Absenteismo!$D$6:$D$100,'Cadastro de Funcionários'!$C39,Absenteismo!$E$6:$E$100,"Não"))</f>
        <v/>
      </c>
      <c r="AM39" s="70" t="str">
        <f>IF($C39="","",COUNTIFS(Absenteismo!$D$6:$D$100,'Cadastro de Funcionários'!$C39,Absenteismo!$E$6:$E$100,"Sim",Absenteismo!$F$6:$F$100,"Sim"))</f>
        <v/>
      </c>
      <c r="AN39" s="70" t="str">
        <f>IF($C39="","",COUNTIFS(Absenteismo!$D$6:$D$100,'Cadastro de Funcionários'!$C39,Absenteismo!$E$6:$E$100,"Sim",Absenteismo!$F$6:$F$100,"Não"))</f>
        <v/>
      </c>
      <c r="AO39" s="26"/>
      <c r="AP39" s="26"/>
      <c r="AQ39" s="26"/>
    </row>
    <row r="40" spans="1:43" ht="22.5" customHeight="1">
      <c r="A40" s="29"/>
      <c r="B40" s="5"/>
      <c r="C40" s="37"/>
      <c r="D40" s="37"/>
      <c r="E40" s="37"/>
      <c r="F40" s="37"/>
      <c r="G40" s="37"/>
      <c r="H40" s="68"/>
      <c r="I40" s="68"/>
      <c r="J40" s="76" t="str">
        <f t="shared" si="10"/>
        <v/>
      </c>
      <c r="K40" s="5"/>
      <c r="L40" s="5" t="str">
        <f>IF(ISERROR(
IF(G40="","",VLOOKUP(C40,Promoções!$C$6:$F$292,4,0))),G40,IF(G40="","",VLOOKUP(C40,Promoções!$C$6:$F$292,4,0)))</f>
        <v/>
      </c>
      <c r="M40" s="5" t="str">
        <f>IF(ISERROR(
IF(L40="","",VLOOKUP(L40,'Cadastro de Cargos'!$C$7:$D$100,2,0))),"",IF(L40="","",VLOOKUP(L40,'Cadastro de Cargos'!$C$7:$D$100,2,0)))</f>
        <v/>
      </c>
      <c r="N40" s="5" t="str">
        <f t="shared" ca="1" si="11"/>
        <v/>
      </c>
      <c r="O40" s="57" t="str">
        <f t="shared" ca="1" si="12"/>
        <v/>
      </c>
      <c r="P40" s="57" t="str">
        <f>IF(ISERROR(
IF(W40="","",IF(AND(W40&lt;='Cad Iniciais'!$D$6,Y40&gt;'Cad Iniciais'!$D$6),1,0))),"",IF(W40="","",IF(AND(W40&lt;='Cad Iniciais'!$D$6,Y40&gt;'Cad Iniciais'!$D$6),1,0)))</f>
        <v/>
      </c>
      <c r="Q40" s="57" t="str">
        <f>IF(ISERROR(
IF(W40="","",IF(AND(W40&lt;=('Cad Iniciais'!$D$6-1),Y40&gt;'Cad Iniciais'!$D$6-1),1,0))),"",IF(W40="","",IF(W40="","",IF(AND(W40&lt;=('Cad Iniciais'!$D$6-1),Y40&gt;'Cad Iniciais'!$D$6-1),1,0))))</f>
        <v/>
      </c>
      <c r="R40" s="26" t="str">
        <f t="shared" ca="1" si="13"/>
        <v/>
      </c>
      <c r="S40" s="26" t="str">
        <f t="shared" ca="1" si="14"/>
        <v/>
      </c>
      <c r="T40" s="26" t="str">
        <f t="shared" ca="1" si="15"/>
        <v/>
      </c>
      <c r="U40" s="26" t="str">
        <f>IF(ISERROR(
IF(H40="","",IF(YEAR(H40)&lt;='Cad Iniciais'!$D$6,"SIM",""))),"",IF(H40="","",IF(YEAR(H40)&lt;='Cad Iniciais'!$D$6,"SIM","")))</f>
        <v/>
      </c>
      <c r="V40" s="26" t="str">
        <f ca="1">IF(ISERROR(
IF(H40="","",IF(AND(YEAR(H40)='Cad Iniciais'!$D$6,I40="Ativo",TODAY()-H40&gt;90),"SIM",IF(AND(YEAR(H40)='Cad Iniciais'!$D$6,I40-H40&gt;90),"SIM","")))),"",IF(H40="","",IF(AND(YEAR(H40)='Cad Iniciais'!$D$6,I40="Ativo",TODAY()-H40&gt;90),"SIM",IF(AND(YEAR(H40)='Cad Iniciais'!$D$6,I40-H40&gt;90),"SIM",""))))</f>
        <v/>
      </c>
      <c r="W40" s="26" t="str">
        <f t="shared" si="16"/>
        <v/>
      </c>
      <c r="X40" s="26" t="str">
        <f t="shared" si="17"/>
        <v/>
      </c>
      <c r="Y40" s="26" t="str">
        <f t="shared" si="18"/>
        <v/>
      </c>
      <c r="Z40" s="26" t="str">
        <f t="shared" si="19"/>
        <v/>
      </c>
      <c r="AA40" s="26" t="str">
        <f>IF(ISERROR(
IF(W40="","",IF(AND(W40&lt;='Cad Iniciais'!$D$6,Y40&gt;'Cad Iniciais'!$D$6),1,0))),"",IF(W40="","",IF(AND(W40&lt;='Cad Iniciais'!$D$6,Y40&gt;'Cad Iniciais'!$D$6),1,0)))</f>
        <v/>
      </c>
      <c r="AB40" s="26" t="str">
        <f>IF(ISERROR(
IF(W40="","",IF(AND(W40&lt;=('Cad Iniciais'!$D$6-1),Y40&gt;'Cad Iniciais'!$D$6-1),1,0))),"",IF(W40="","",IF(W40="","",IF(AND(W40&lt;=('Cad Iniciais'!$D$6-1),Y40&gt;'Cad Iniciais'!$D$6-1),1,0))))</f>
        <v/>
      </c>
      <c r="AC40" s="61" t="str">
        <f>IF(ISERROR(
IF(I40="Ativo","",VLOOKUP(C40,Demissões!$C$6:$E$100,3,0))),"",IF(I40="Ativo","",VLOOKUP(C40,Demissões!$C$6:$E$100,3,0)))</f>
        <v/>
      </c>
      <c r="AD40" s="5"/>
      <c r="AE40" s="5"/>
      <c r="AF40" s="5"/>
      <c r="AG40" s="5" t="str">
        <f>IF(ISERROR(
IF('Cadastro de Cargos'!C48="","",'Cadastro de Cargos'!C48)),"",IF('Cadastro de Cargos'!C48="","",'Cadastro de Cargos'!C48))</f>
        <v/>
      </c>
      <c r="AH40" s="5"/>
      <c r="AI40" s="5"/>
      <c r="AJ40" s="70" t="str">
        <f>IF(C40="","",COUNTIF(Absenteismo!$D$6:$D$100,'Cadastro de Funcionários'!C40))</f>
        <v/>
      </c>
      <c r="AK40" s="70" t="str">
        <f>IF($C40="","",COUNTIFS(Absenteismo!$D$6:$D$100,'Cadastro de Funcionários'!$C40,Absenteismo!$E$6:$E$100,"Sim"))</f>
        <v/>
      </c>
      <c r="AL40" s="70" t="str">
        <f>IF($C40="","",COUNTIFS(Absenteismo!$D$6:$D$100,'Cadastro de Funcionários'!$C40,Absenteismo!$E$6:$E$100,"Não"))</f>
        <v/>
      </c>
      <c r="AM40" s="70" t="str">
        <f>IF($C40="","",COUNTIFS(Absenteismo!$D$6:$D$100,'Cadastro de Funcionários'!$C40,Absenteismo!$E$6:$E$100,"Sim",Absenteismo!$F$6:$F$100,"Sim"))</f>
        <v/>
      </c>
      <c r="AN40" s="70" t="str">
        <f>IF($C40="","",COUNTIFS(Absenteismo!$D$6:$D$100,'Cadastro de Funcionários'!$C40,Absenteismo!$E$6:$E$100,"Sim",Absenteismo!$F$6:$F$100,"Não"))</f>
        <v/>
      </c>
      <c r="AO40" s="26"/>
      <c r="AP40" s="26"/>
      <c r="AQ40" s="26"/>
    </row>
    <row r="41" spans="1:43" ht="22.5" customHeight="1">
      <c r="A41" s="29"/>
      <c r="B41" s="5"/>
      <c r="C41" s="37"/>
      <c r="D41" s="37"/>
      <c r="E41" s="37"/>
      <c r="F41" s="37"/>
      <c r="G41" s="37"/>
      <c r="H41" s="68"/>
      <c r="I41" s="68"/>
      <c r="J41" s="76" t="str">
        <f t="shared" si="10"/>
        <v/>
      </c>
      <c r="K41" s="5"/>
      <c r="L41" s="5" t="str">
        <f>IF(ISERROR(
IF(G41="","",VLOOKUP(C41,Promoções!$C$6:$F$292,4,0))),G41,IF(G41="","",VLOOKUP(C41,Promoções!$C$6:$F$292,4,0)))</f>
        <v/>
      </c>
      <c r="M41" s="5" t="str">
        <f>IF(ISERROR(
IF(L41="","",VLOOKUP(L41,'Cadastro de Cargos'!$C$7:$D$100,2,0))),"",IF(L41="","",VLOOKUP(L41,'Cadastro de Cargos'!$C$7:$D$100,2,0)))</f>
        <v/>
      </c>
      <c r="N41" s="5" t="str">
        <f t="shared" ca="1" si="11"/>
        <v/>
      </c>
      <c r="O41" s="57" t="str">
        <f t="shared" ca="1" si="12"/>
        <v/>
      </c>
      <c r="P41" s="57" t="str">
        <f>IF(ISERROR(
IF(W41="","",IF(AND(W41&lt;='Cad Iniciais'!$D$6,Y41&gt;'Cad Iniciais'!$D$6),1,0))),"",IF(W41="","",IF(AND(W41&lt;='Cad Iniciais'!$D$6,Y41&gt;'Cad Iniciais'!$D$6),1,0)))</f>
        <v/>
      </c>
      <c r="Q41" s="57" t="str">
        <f>IF(ISERROR(
IF(W41="","",IF(AND(W41&lt;=('Cad Iniciais'!$D$6-1),Y41&gt;'Cad Iniciais'!$D$6-1),1,0))),"",IF(W41="","",IF(W41="","",IF(AND(W41&lt;=('Cad Iniciais'!$D$6-1),Y41&gt;'Cad Iniciais'!$D$6-1),1,0))))</f>
        <v/>
      </c>
      <c r="R41" s="26" t="str">
        <f t="shared" ca="1" si="13"/>
        <v/>
      </c>
      <c r="S41" s="26" t="str">
        <f t="shared" ca="1" si="14"/>
        <v/>
      </c>
      <c r="T41" s="26" t="str">
        <f t="shared" ca="1" si="15"/>
        <v/>
      </c>
      <c r="U41" s="26" t="str">
        <f>IF(ISERROR(
IF(H41="","",IF(YEAR(H41)&lt;='Cad Iniciais'!$D$6,"SIM",""))),"",IF(H41="","",IF(YEAR(H41)&lt;='Cad Iniciais'!$D$6,"SIM","")))</f>
        <v/>
      </c>
      <c r="V41" s="26" t="str">
        <f ca="1">IF(ISERROR(
IF(H41="","",IF(AND(YEAR(H41)='Cad Iniciais'!$D$6,I41="Ativo",TODAY()-H41&gt;90),"SIM",IF(AND(YEAR(H41)='Cad Iniciais'!$D$6,I41-H41&gt;90),"SIM","")))),"",IF(H41="","",IF(AND(YEAR(H41)='Cad Iniciais'!$D$6,I41="Ativo",TODAY()-H41&gt;90),"SIM",IF(AND(YEAR(H41)='Cad Iniciais'!$D$6,I41-H41&gt;90),"SIM",""))))</f>
        <v/>
      </c>
      <c r="W41" s="26" t="str">
        <f t="shared" si="16"/>
        <v/>
      </c>
      <c r="X41" s="26" t="str">
        <f t="shared" si="17"/>
        <v/>
      </c>
      <c r="Y41" s="26" t="str">
        <f t="shared" si="18"/>
        <v/>
      </c>
      <c r="Z41" s="26" t="str">
        <f t="shared" si="19"/>
        <v/>
      </c>
      <c r="AA41" s="26" t="str">
        <f>IF(ISERROR(
IF(W41="","",IF(AND(W41&lt;='Cad Iniciais'!$D$6,Y41&gt;'Cad Iniciais'!$D$6),1,0))),"",IF(W41="","",IF(AND(W41&lt;='Cad Iniciais'!$D$6,Y41&gt;'Cad Iniciais'!$D$6),1,0)))</f>
        <v/>
      </c>
      <c r="AB41" s="26" t="str">
        <f>IF(ISERROR(
IF(W41="","",IF(AND(W41&lt;=('Cad Iniciais'!$D$6-1),Y41&gt;'Cad Iniciais'!$D$6-1),1,0))),"",IF(W41="","",IF(W41="","",IF(AND(W41&lt;=('Cad Iniciais'!$D$6-1),Y41&gt;'Cad Iniciais'!$D$6-1),1,0))))</f>
        <v/>
      </c>
      <c r="AC41" s="61" t="str">
        <f>IF(ISERROR(
IF(I41="Ativo","",VLOOKUP(C41,Demissões!$C$6:$E$100,3,0))),"",IF(I41="Ativo","",VLOOKUP(C41,Demissões!$C$6:$E$100,3,0)))</f>
        <v/>
      </c>
      <c r="AD41" s="5"/>
      <c r="AE41" s="5"/>
      <c r="AF41" s="5"/>
      <c r="AG41" s="5" t="str">
        <f>IF(ISERROR(
IF('Cadastro de Cargos'!C49="","",'Cadastro de Cargos'!C49)),"",IF('Cadastro de Cargos'!C49="","",'Cadastro de Cargos'!C49))</f>
        <v/>
      </c>
      <c r="AH41" s="5"/>
      <c r="AI41" s="5"/>
      <c r="AJ41" s="70" t="str">
        <f>IF(C41="","",COUNTIF(Absenteismo!$D$6:$D$100,'Cadastro de Funcionários'!C41))</f>
        <v/>
      </c>
      <c r="AK41" s="70" t="str">
        <f>IF($C41="","",COUNTIFS(Absenteismo!$D$6:$D$100,'Cadastro de Funcionários'!$C41,Absenteismo!$E$6:$E$100,"Sim"))</f>
        <v/>
      </c>
      <c r="AL41" s="70" t="str">
        <f>IF($C41="","",COUNTIFS(Absenteismo!$D$6:$D$100,'Cadastro de Funcionários'!$C41,Absenteismo!$E$6:$E$100,"Não"))</f>
        <v/>
      </c>
      <c r="AM41" s="70" t="str">
        <f>IF($C41="","",COUNTIFS(Absenteismo!$D$6:$D$100,'Cadastro de Funcionários'!$C41,Absenteismo!$E$6:$E$100,"Sim",Absenteismo!$F$6:$F$100,"Sim"))</f>
        <v/>
      </c>
      <c r="AN41" s="70" t="str">
        <f>IF($C41="","",COUNTIFS(Absenteismo!$D$6:$D$100,'Cadastro de Funcionários'!$C41,Absenteismo!$E$6:$E$100,"Sim",Absenteismo!$F$6:$F$100,"Não"))</f>
        <v/>
      </c>
      <c r="AO41" s="26"/>
      <c r="AP41" s="26"/>
      <c r="AQ41" s="26"/>
    </row>
    <row r="42" spans="1:43" ht="22.5" customHeight="1">
      <c r="A42" s="29"/>
      <c r="B42" s="5"/>
      <c r="C42" s="37"/>
      <c r="D42" s="37"/>
      <c r="E42" s="37"/>
      <c r="F42" s="37"/>
      <c r="G42" s="37"/>
      <c r="H42" s="68"/>
      <c r="I42" s="68"/>
      <c r="J42" s="76" t="str">
        <f t="shared" si="10"/>
        <v/>
      </c>
      <c r="K42" s="5"/>
      <c r="L42" s="5" t="str">
        <f>IF(ISERROR(
IF(G42="","",VLOOKUP(C42,Promoções!$C$6:$F$292,4,0))),G42,IF(G42="","",VLOOKUP(C42,Promoções!$C$6:$F$292,4,0)))</f>
        <v/>
      </c>
      <c r="M42" s="5" t="str">
        <f>IF(ISERROR(
IF(L42="","",VLOOKUP(L42,'Cadastro de Cargos'!$C$7:$D$100,2,0))),"",IF(L42="","",VLOOKUP(L42,'Cadastro de Cargos'!$C$7:$D$100,2,0)))</f>
        <v/>
      </c>
      <c r="N42" s="5" t="str">
        <f t="shared" ca="1" si="11"/>
        <v/>
      </c>
      <c r="O42" s="57" t="str">
        <f t="shared" ca="1" si="12"/>
        <v/>
      </c>
      <c r="P42" s="57" t="str">
        <f>IF(ISERROR(
IF(W42="","",IF(AND(W42&lt;='Cad Iniciais'!$D$6,Y42&gt;'Cad Iniciais'!$D$6),1,0))),"",IF(W42="","",IF(AND(W42&lt;='Cad Iniciais'!$D$6,Y42&gt;'Cad Iniciais'!$D$6),1,0)))</f>
        <v/>
      </c>
      <c r="Q42" s="57" t="str">
        <f>IF(ISERROR(
IF(W42="","",IF(AND(W42&lt;=('Cad Iniciais'!$D$6-1),Y42&gt;'Cad Iniciais'!$D$6-1),1,0))),"",IF(W42="","",IF(W42="","",IF(AND(W42&lt;=('Cad Iniciais'!$D$6-1),Y42&gt;'Cad Iniciais'!$D$6-1),1,0))))</f>
        <v/>
      </c>
      <c r="R42" s="26" t="str">
        <f t="shared" ca="1" si="13"/>
        <v/>
      </c>
      <c r="S42" s="26" t="str">
        <f t="shared" ca="1" si="14"/>
        <v/>
      </c>
      <c r="T42" s="26" t="str">
        <f t="shared" ca="1" si="15"/>
        <v/>
      </c>
      <c r="U42" s="26" t="str">
        <f>IF(ISERROR(
IF(H42="","",IF(YEAR(H42)&lt;='Cad Iniciais'!$D$6,"SIM",""))),"",IF(H42="","",IF(YEAR(H42)&lt;='Cad Iniciais'!$D$6,"SIM","")))</f>
        <v/>
      </c>
      <c r="V42" s="26" t="str">
        <f ca="1">IF(ISERROR(
IF(H42="","",IF(AND(YEAR(H42)='Cad Iniciais'!$D$6,I42="Ativo",TODAY()-H42&gt;90),"SIM",IF(AND(YEAR(H42)='Cad Iniciais'!$D$6,I42-H42&gt;90),"SIM","")))),"",IF(H42="","",IF(AND(YEAR(H42)='Cad Iniciais'!$D$6,I42="Ativo",TODAY()-H42&gt;90),"SIM",IF(AND(YEAR(H42)='Cad Iniciais'!$D$6,I42-H42&gt;90),"SIM",""))))</f>
        <v/>
      </c>
      <c r="W42" s="26" t="str">
        <f t="shared" si="16"/>
        <v/>
      </c>
      <c r="X42" s="26" t="str">
        <f t="shared" si="17"/>
        <v/>
      </c>
      <c r="Y42" s="26" t="str">
        <f t="shared" si="18"/>
        <v/>
      </c>
      <c r="Z42" s="26" t="str">
        <f t="shared" si="19"/>
        <v/>
      </c>
      <c r="AA42" s="26" t="str">
        <f>IF(ISERROR(
IF(W42="","",IF(AND(W42&lt;='Cad Iniciais'!$D$6,Y42&gt;'Cad Iniciais'!$D$6),1,0))),"",IF(W42="","",IF(AND(W42&lt;='Cad Iniciais'!$D$6,Y42&gt;'Cad Iniciais'!$D$6),1,0)))</f>
        <v/>
      </c>
      <c r="AB42" s="26" t="str">
        <f>IF(ISERROR(
IF(W42="","",IF(AND(W42&lt;=('Cad Iniciais'!$D$6-1),Y42&gt;'Cad Iniciais'!$D$6-1),1,0))),"",IF(W42="","",IF(W42="","",IF(AND(W42&lt;=('Cad Iniciais'!$D$6-1),Y42&gt;'Cad Iniciais'!$D$6-1),1,0))))</f>
        <v/>
      </c>
      <c r="AC42" s="61" t="str">
        <f>IF(ISERROR(
IF(I42="Ativo","",VLOOKUP(C42,Demissões!$C$6:$E$100,3,0))),"",IF(I42="Ativo","",VLOOKUP(C42,Demissões!$C$6:$E$100,3,0)))</f>
        <v/>
      </c>
      <c r="AD42" s="5"/>
      <c r="AE42" s="5"/>
      <c r="AF42" s="5"/>
      <c r="AG42" s="5" t="str">
        <f>IF(ISERROR(
IF('Cadastro de Cargos'!C50="","",'Cadastro de Cargos'!C50)),"",IF('Cadastro de Cargos'!C50="","",'Cadastro de Cargos'!C50))</f>
        <v/>
      </c>
      <c r="AH42" s="5"/>
      <c r="AI42" s="5"/>
      <c r="AJ42" s="70" t="str">
        <f>IF(C42="","",COUNTIF(Absenteismo!$D$6:$D$100,'Cadastro de Funcionários'!C42))</f>
        <v/>
      </c>
      <c r="AK42" s="70" t="str">
        <f>IF($C42="","",COUNTIFS(Absenteismo!$D$6:$D$100,'Cadastro de Funcionários'!$C42,Absenteismo!$E$6:$E$100,"Sim"))</f>
        <v/>
      </c>
      <c r="AL42" s="70" t="str">
        <f>IF($C42="","",COUNTIFS(Absenteismo!$D$6:$D$100,'Cadastro de Funcionários'!$C42,Absenteismo!$E$6:$E$100,"Não"))</f>
        <v/>
      </c>
      <c r="AM42" s="70" t="str">
        <f>IF($C42="","",COUNTIFS(Absenteismo!$D$6:$D$100,'Cadastro de Funcionários'!$C42,Absenteismo!$E$6:$E$100,"Sim",Absenteismo!$F$6:$F$100,"Sim"))</f>
        <v/>
      </c>
      <c r="AN42" s="70" t="str">
        <f>IF($C42="","",COUNTIFS(Absenteismo!$D$6:$D$100,'Cadastro de Funcionários'!$C42,Absenteismo!$E$6:$E$100,"Sim",Absenteismo!$F$6:$F$100,"Não"))</f>
        <v/>
      </c>
      <c r="AO42" s="26"/>
      <c r="AP42" s="26"/>
      <c r="AQ42" s="26"/>
    </row>
    <row r="43" spans="1:43" ht="22.5" customHeight="1">
      <c r="A43" s="29"/>
      <c r="B43" s="5"/>
      <c r="C43" s="37"/>
      <c r="D43" s="37"/>
      <c r="E43" s="37"/>
      <c r="F43" s="37"/>
      <c r="G43" s="37"/>
      <c r="H43" s="68"/>
      <c r="I43" s="68"/>
      <c r="J43" s="76" t="str">
        <f t="shared" si="10"/>
        <v/>
      </c>
      <c r="K43" s="5"/>
      <c r="L43" s="5" t="str">
        <f>IF(ISERROR(
IF(G43="","",VLOOKUP(C43,Promoções!$C$6:$F$292,4,0))),G43,IF(G43="","",VLOOKUP(C43,Promoções!$C$6:$F$292,4,0)))</f>
        <v/>
      </c>
      <c r="M43" s="5" t="str">
        <f>IF(ISERROR(
IF(L43="","",VLOOKUP(L43,'Cadastro de Cargos'!$C$7:$D$100,2,0))),"",IF(L43="","",VLOOKUP(L43,'Cadastro de Cargos'!$C$7:$D$100,2,0)))</f>
        <v/>
      </c>
      <c r="N43" s="5" t="str">
        <f t="shared" ca="1" si="11"/>
        <v/>
      </c>
      <c r="O43" s="57" t="str">
        <f t="shared" ca="1" si="12"/>
        <v/>
      </c>
      <c r="P43" s="57" t="str">
        <f>IF(ISERROR(
IF(W43="","",IF(AND(W43&lt;='Cad Iniciais'!$D$6,Y43&gt;'Cad Iniciais'!$D$6),1,0))),"",IF(W43="","",IF(AND(W43&lt;='Cad Iniciais'!$D$6,Y43&gt;'Cad Iniciais'!$D$6),1,0)))</f>
        <v/>
      </c>
      <c r="Q43" s="57" t="str">
        <f>IF(ISERROR(
IF(W43="","",IF(AND(W43&lt;=('Cad Iniciais'!$D$6-1),Y43&gt;'Cad Iniciais'!$D$6-1),1,0))),"",IF(W43="","",IF(W43="","",IF(AND(W43&lt;=('Cad Iniciais'!$D$6-1),Y43&gt;'Cad Iniciais'!$D$6-1),1,0))))</f>
        <v/>
      </c>
      <c r="R43" s="26" t="str">
        <f t="shared" ca="1" si="13"/>
        <v/>
      </c>
      <c r="S43" s="26" t="str">
        <f t="shared" ca="1" si="14"/>
        <v/>
      </c>
      <c r="T43" s="26" t="str">
        <f t="shared" ca="1" si="15"/>
        <v/>
      </c>
      <c r="U43" s="26" t="str">
        <f>IF(ISERROR(
IF(H43="","",IF(YEAR(H43)&lt;='Cad Iniciais'!$D$6,"SIM",""))),"",IF(H43="","",IF(YEAR(H43)&lt;='Cad Iniciais'!$D$6,"SIM","")))</f>
        <v/>
      </c>
      <c r="V43" s="26" t="str">
        <f ca="1">IF(ISERROR(
IF(H43="","",IF(AND(YEAR(H43)='Cad Iniciais'!$D$6,I43="Ativo",TODAY()-H43&gt;90),"SIM",IF(AND(YEAR(H43)='Cad Iniciais'!$D$6,I43-H43&gt;90),"SIM","")))),"",IF(H43="","",IF(AND(YEAR(H43)='Cad Iniciais'!$D$6,I43="Ativo",TODAY()-H43&gt;90),"SIM",IF(AND(YEAR(H43)='Cad Iniciais'!$D$6,I43-H43&gt;90),"SIM",""))))</f>
        <v/>
      </c>
      <c r="W43" s="26" t="str">
        <f t="shared" si="16"/>
        <v/>
      </c>
      <c r="X43" s="26" t="str">
        <f t="shared" si="17"/>
        <v/>
      </c>
      <c r="Y43" s="26" t="str">
        <f t="shared" si="18"/>
        <v/>
      </c>
      <c r="Z43" s="26" t="str">
        <f t="shared" si="19"/>
        <v/>
      </c>
      <c r="AA43" s="26" t="str">
        <f>IF(ISERROR(
IF(W43="","",IF(AND(W43&lt;='Cad Iniciais'!$D$6,Y43&gt;'Cad Iniciais'!$D$6),1,0))),"",IF(W43="","",IF(AND(W43&lt;='Cad Iniciais'!$D$6,Y43&gt;'Cad Iniciais'!$D$6),1,0)))</f>
        <v/>
      </c>
      <c r="AB43" s="26" t="str">
        <f>IF(ISERROR(
IF(W43="","",IF(AND(W43&lt;=('Cad Iniciais'!$D$6-1),Y43&gt;'Cad Iniciais'!$D$6-1),1,0))),"",IF(W43="","",IF(W43="","",IF(AND(W43&lt;=('Cad Iniciais'!$D$6-1),Y43&gt;'Cad Iniciais'!$D$6-1),1,0))))</f>
        <v/>
      </c>
      <c r="AC43" s="61" t="str">
        <f>IF(ISERROR(
IF(I43="Ativo","",VLOOKUP(C43,Demissões!$C$6:$E$100,3,0))),"",IF(I43="Ativo","",VLOOKUP(C43,Demissões!$C$6:$E$100,3,0)))</f>
        <v/>
      </c>
      <c r="AD43" s="5"/>
      <c r="AE43" s="5"/>
      <c r="AF43" s="5"/>
      <c r="AG43" s="5" t="str">
        <f>IF(ISERROR(
IF('Cadastro de Cargos'!C51="","",'Cadastro de Cargos'!C51)),"",IF('Cadastro de Cargos'!C51="","",'Cadastro de Cargos'!C51))</f>
        <v/>
      </c>
      <c r="AH43" s="5"/>
      <c r="AI43" s="5"/>
      <c r="AJ43" s="70" t="str">
        <f>IF(C43="","",COUNTIF(Absenteismo!$D$6:$D$100,'Cadastro de Funcionários'!C43))</f>
        <v/>
      </c>
      <c r="AK43" s="70" t="str">
        <f>IF($C43="","",COUNTIFS(Absenteismo!$D$6:$D$100,'Cadastro de Funcionários'!$C43,Absenteismo!$E$6:$E$100,"Sim"))</f>
        <v/>
      </c>
      <c r="AL43" s="70" t="str">
        <f>IF($C43="","",COUNTIFS(Absenteismo!$D$6:$D$100,'Cadastro de Funcionários'!$C43,Absenteismo!$E$6:$E$100,"Não"))</f>
        <v/>
      </c>
      <c r="AM43" s="70" t="str">
        <f>IF($C43="","",COUNTIFS(Absenteismo!$D$6:$D$100,'Cadastro de Funcionários'!$C43,Absenteismo!$E$6:$E$100,"Sim",Absenteismo!$F$6:$F$100,"Sim"))</f>
        <v/>
      </c>
      <c r="AN43" s="70" t="str">
        <f>IF($C43="","",COUNTIFS(Absenteismo!$D$6:$D$100,'Cadastro de Funcionários'!$C43,Absenteismo!$E$6:$E$100,"Sim",Absenteismo!$F$6:$F$100,"Não"))</f>
        <v/>
      </c>
      <c r="AO43" s="26"/>
      <c r="AP43" s="26"/>
      <c r="AQ43" s="26"/>
    </row>
    <row r="44" spans="1:43" ht="22.5" customHeight="1">
      <c r="A44" s="29"/>
      <c r="B44" s="5"/>
      <c r="C44" s="37"/>
      <c r="D44" s="37"/>
      <c r="E44" s="37"/>
      <c r="F44" s="37"/>
      <c r="G44" s="37"/>
      <c r="H44" s="68"/>
      <c r="I44" s="68"/>
      <c r="J44" s="76" t="str">
        <f t="shared" si="10"/>
        <v/>
      </c>
      <c r="K44" s="5"/>
      <c r="L44" s="5" t="str">
        <f>IF(ISERROR(
IF(G44="","",VLOOKUP(C44,Promoções!$C$6:$F$292,4,0))),G44,IF(G44="","",VLOOKUP(C44,Promoções!$C$6:$F$292,4,0)))</f>
        <v/>
      </c>
      <c r="M44" s="5" t="str">
        <f>IF(ISERROR(
IF(L44="","",VLOOKUP(L44,'Cadastro de Cargos'!$C$7:$D$100,2,0))),"",IF(L44="","",VLOOKUP(L44,'Cadastro de Cargos'!$C$7:$D$100,2,0)))</f>
        <v/>
      </c>
      <c r="N44" s="5" t="str">
        <f t="shared" ca="1" si="11"/>
        <v/>
      </c>
      <c r="O44" s="57" t="str">
        <f t="shared" ca="1" si="12"/>
        <v/>
      </c>
      <c r="P44" s="57" t="str">
        <f>IF(ISERROR(
IF(W44="","",IF(AND(W44&lt;='Cad Iniciais'!$D$6,Y44&gt;'Cad Iniciais'!$D$6),1,0))),"",IF(W44="","",IF(AND(W44&lt;='Cad Iniciais'!$D$6,Y44&gt;'Cad Iniciais'!$D$6),1,0)))</f>
        <v/>
      </c>
      <c r="Q44" s="57" t="str">
        <f>IF(ISERROR(
IF(W44="","",IF(AND(W44&lt;=('Cad Iniciais'!$D$6-1),Y44&gt;'Cad Iniciais'!$D$6-1),1,0))),"",IF(W44="","",IF(W44="","",IF(AND(W44&lt;=('Cad Iniciais'!$D$6-1),Y44&gt;'Cad Iniciais'!$D$6-1),1,0))))</f>
        <v/>
      </c>
      <c r="R44" s="26" t="str">
        <f t="shared" ca="1" si="13"/>
        <v/>
      </c>
      <c r="S44" s="26" t="str">
        <f t="shared" ca="1" si="14"/>
        <v/>
      </c>
      <c r="T44" s="26" t="str">
        <f t="shared" ca="1" si="15"/>
        <v/>
      </c>
      <c r="U44" s="26" t="str">
        <f>IF(ISERROR(
IF(H44="","",IF(YEAR(H44)&lt;='Cad Iniciais'!$D$6,"SIM",""))),"",IF(H44="","",IF(YEAR(H44)&lt;='Cad Iniciais'!$D$6,"SIM","")))</f>
        <v/>
      </c>
      <c r="V44" s="26" t="str">
        <f ca="1">IF(ISERROR(
IF(H44="","",IF(AND(YEAR(H44)='Cad Iniciais'!$D$6,I44="Ativo",TODAY()-H44&gt;90),"SIM",IF(AND(YEAR(H44)='Cad Iniciais'!$D$6,I44-H44&gt;90),"SIM","")))),"",IF(H44="","",IF(AND(YEAR(H44)='Cad Iniciais'!$D$6,I44="Ativo",TODAY()-H44&gt;90),"SIM",IF(AND(YEAR(H44)='Cad Iniciais'!$D$6,I44-H44&gt;90),"SIM",""))))</f>
        <v/>
      </c>
      <c r="W44" s="26" t="str">
        <f t="shared" si="16"/>
        <v/>
      </c>
      <c r="X44" s="26" t="str">
        <f t="shared" si="17"/>
        <v/>
      </c>
      <c r="Y44" s="26" t="str">
        <f t="shared" si="18"/>
        <v/>
      </c>
      <c r="Z44" s="26" t="str">
        <f t="shared" si="19"/>
        <v/>
      </c>
      <c r="AA44" s="26" t="str">
        <f>IF(ISERROR(
IF(W44="","",IF(AND(W44&lt;='Cad Iniciais'!$D$6,Y44&gt;'Cad Iniciais'!$D$6),1,0))),"",IF(W44="","",IF(AND(W44&lt;='Cad Iniciais'!$D$6,Y44&gt;'Cad Iniciais'!$D$6),1,0)))</f>
        <v/>
      </c>
      <c r="AB44" s="26" t="str">
        <f>IF(ISERROR(
IF(W44="","",IF(AND(W44&lt;=('Cad Iniciais'!$D$6-1),Y44&gt;'Cad Iniciais'!$D$6-1),1,0))),"",IF(W44="","",IF(W44="","",IF(AND(W44&lt;=('Cad Iniciais'!$D$6-1),Y44&gt;'Cad Iniciais'!$D$6-1),1,0))))</f>
        <v/>
      </c>
      <c r="AC44" s="61" t="str">
        <f>IF(ISERROR(
IF(I44="Ativo","",VLOOKUP(C44,Demissões!$C$6:$E$100,3,0))),"",IF(I44="Ativo","",VLOOKUP(C44,Demissões!$C$6:$E$100,3,0)))</f>
        <v/>
      </c>
      <c r="AD44" s="5"/>
      <c r="AE44" s="5"/>
      <c r="AF44" s="5"/>
      <c r="AG44" s="5" t="str">
        <f>IF(ISERROR(
IF('Cadastro de Cargos'!C52="","",'Cadastro de Cargos'!C52)),"",IF('Cadastro de Cargos'!C52="","",'Cadastro de Cargos'!C52))</f>
        <v/>
      </c>
      <c r="AH44" s="5"/>
      <c r="AI44" s="5"/>
      <c r="AJ44" s="70" t="str">
        <f>IF(C44="","",COUNTIF(Absenteismo!$D$6:$D$100,'Cadastro de Funcionários'!C44))</f>
        <v/>
      </c>
      <c r="AK44" s="70" t="str">
        <f>IF($C44="","",COUNTIFS(Absenteismo!$D$6:$D$100,'Cadastro de Funcionários'!$C44,Absenteismo!$E$6:$E$100,"Sim"))</f>
        <v/>
      </c>
      <c r="AL44" s="70" t="str">
        <f>IF($C44="","",COUNTIFS(Absenteismo!$D$6:$D$100,'Cadastro de Funcionários'!$C44,Absenteismo!$E$6:$E$100,"Não"))</f>
        <v/>
      </c>
      <c r="AM44" s="70" t="str">
        <f>IF($C44="","",COUNTIFS(Absenteismo!$D$6:$D$100,'Cadastro de Funcionários'!$C44,Absenteismo!$E$6:$E$100,"Sim",Absenteismo!$F$6:$F$100,"Sim"))</f>
        <v/>
      </c>
      <c r="AN44" s="70" t="str">
        <f>IF($C44="","",COUNTIFS(Absenteismo!$D$6:$D$100,'Cadastro de Funcionários'!$C44,Absenteismo!$E$6:$E$100,"Sim",Absenteismo!$F$6:$F$100,"Não"))</f>
        <v/>
      </c>
      <c r="AO44" s="26"/>
      <c r="AP44" s="26"/>
      <c r="AQ44" s="26"/>
    </row>
    <row r="45" spans="1:43" ht="22.5" customHeight="1">
      <c r="A45" s="29"/>
      <c r="B45" s="5"/>
      <c r="C45" s="37"/>
      <c r="D45" s="37"/>
      <c r="E45" s="37"/>
      <c r="F45" s="37"/>
      <c r="G45" s="37"/>
      <c r="H45" s="68"/>
      <c r="I45" s="68"/>
      <c r="J45" s="76" t="str">
        <f t="shared" si="10"/>
        <v/>
      </c>
      <c r="K45" s="5"/>
      <c r="L45" s="5" t="str">
        <f>IF(ISERROR(
IF(G45="","",VLOOKUP(C45,Promoções!$C$6:$F$292,4,0))),G45,IF(G45="","",VLOOKUP(C45,Promoções!$C$6:$F$292,4,0)))</f>
        <v/>
      </c>
      <c r="M45" s="5" t="str">
        <f>IF(ISERROR(
IF(L45="","",VLOOKUP(L45,'Cadastro de Cargos'!$C$7:$D$100,2,0))),"",IF(L45="","",VLOOKUP(L45,'Cadastro de Cargos'!$C$7:$D$100,2,0)))</f>
        <v/>
      </c>
      <c r="N45" s="5" t="str">
        <f t="shared" ca="1" si="11"/>
        <v/>
      </c>
      <c r="O45" s="57" t="str">
        <f t="shared" ca="1" si="12"/>
        <v/>
      </c>
      <c r="P45" s="57" t="str">
        <f>IF(ISERROR(
IF(W45="","",IF(AND(W45&lt;='Cad Iniciais'!$D$6,Y45&gt;'Cad Iniciais'!$D$6),1,0))),"",IF(W45="","",IF(AND(W45&lt;='Cad Iniciais'!$D$6,Y45&gt;'Cad Iniciais'!$D$6),1,0)))</f>
        <v/>
      </c>
      <c r="Q45" s="57" t="str">
        <f>IF(ISERROR(
IF(W45="","",IF(AND(W45&lt;=('Cad Iniciais'!$D$6-1),Y45&gt;'Cad Iniciais'!$D$6-1),1,0))),"",IF(W45="","",IF(W45="","",IF(AND(W45&lt;=('Cad Iniciais'!$D$6-1),Y45&gt;'Cad Iniciais'!$D$6-1),1,0))))</f>
        <v/>
      </c>
      <c r="R45" s="26" t="str">
        <f t="shared" ca="1" si="13"/>
        <v/>
      </c>
      <c r="S45" s="26" t="str">
        <f t="shared" ca="1" si="14"/>
        <v/>
      </c>
      <c r="T45" s="26" t="str">
        <f t="shared" ca="1" si="15"/>
        <v/>
      </c>
      <c r="U45" s="26" t="str">
        <f>IF(ISERROR(
IF(H45="","",IF(YEAR(H45)&lt;='Cad Iniciais'!$D$6,"SIM",""))),"",IF(H45="","",IF(YEAR(H45)&lt;='Cad Iniciais'!$D$6,"SIM","")))</f>
        <v/>
      </c>
      <c r="V45" s="26" t="str">
        <f ca="1">IF(ISERROR(
IF(H45="","",IF(AND(YEAR(H45)='Cad Iniciais'!$D$6,I45="Ativo",TODAY()-H45&gt;90),"SIM",IF(AND(YEAR(H45)='Cad Iniciais'!$D$6,I45-H45&gt;90),"SIM","")))),"",IF(H45="","",IF(AND(YEAR(H45)='Cad Iniciais'!$D$6,I45="Ativo",TODAY()-H45&gt;90),"SIM",IF(AND(YEAR(H45)='Cad Iniciais'!$D$6,I45-H45&gt;90),"SIM",""))))</f>
        <v/>
      </c>
      <c r="W45" s="26" t="str">
        <f t="shared" si="16"/>
        <v/>
      </c>
      <c r="X45" s="26" t="str">
        <f t="shared" si="17"/>
        <v/>
      </c>
      <c r="Y45" s="26" t="str">
        <f t="shared" si="18"/>
        <v/>
      </c>
      <c r="Z45" s="26" t="str">
        <f t="shared" si="19"/>
        <v/>
      </c>
      <c r="AA45" s="26" t="str">
        <f>IF(ISERROR(
IF(W45="","",IF(AND(W45&lt;='Cad Iniciais'!$D$6,Y45&gt;'Cad Iniciais'!$D$6),1,0))),"",IF(W45="","",IF(AND(W45&lt;='Cad Iniciais'!$D$6,Y45&gt;'Cad Iniciais'!$D$6),1,0)))</f>
        <v/>
      </c>
      <c r="AB45" s="26" t="str">
        <f>IF(ISERROR(
IF(W45="","",IF(AND(W45&lt;=('Cad Iniciais'!$D$6-1),Y45&gt;'Cad Iniciais'!$D$6-1),1,0))),"",IF(W45="","",IF(W45="","",IF(AND(W45&lt;=('Cad Iniciais'!$D$6-1),Y45&gt;'Cad Iniciais'!$D$6-1),1,0))))</f>
        <v/>
      </c>
      <c r="AC45" s="61" t="str">
        <f>IF(ISERROR(
IF(I45="Ativo","",VLOOKUP(C45,Demissões!$C$6:$E$100,3,0))),"",IF(I45="Ativo","",VLOOKUP(C45,Demissões!$C$6:$E$100,3,0)))</f>
        <v/>
      </c>
      <c r="AD45" s="5"/>
      <c r="AE45" s="5"/>
      <c r="AF45" s="5"/>
      <c r="AG45" s="5" t="str">
        <f>IF(ISERROR(
IF('Cadastro de Cargos'!C53="","",'Cadastro de Cargos'!C53)),"",IF('Cadastro de Cargos'!C53="","",'Cadastro de Cargos'!C53))</f>
        <v/>
      </c>
      <c r="AH45" s="5"/>
      <c r="AI45" s="5"/>
      <c r="AJ45" s="70" t="str">
        <f>IF(C45="","",COUNTIF(Absenteismo!$D$6:$D$100,'Cadastro de Funcionários'!C45))</f>
        <v/>
      </c>
      <c r="AK45" s="70" t="str">
        <f>IF($C45="","",COUNTIFS(Absenteismo!$D$6:$D$100,'Cadastro de Funcionários'!$C45,Absenteismo!$E$6:$E$100,"Sim"))</f>
        <v/>
      </c>
      <c r="AL45" s="70" t="str">
        <f>IF($C45="","",COUNTIFS(Absenteismo!$D$6:$D$100,'Cadastro de Funcionários'!$C45,Absenteismo!$E$6:$E$100,"Não"))</f>
        <v/>
      </c>
      <c r="AM45" s="70" t="str">
        <f>IF($C45="","",COUNTIFS(Absenteismo!$D$6:$D$100,'Cadastro de Funcionários'!$C45,Absenteismo!$E$6:$E$100,"Sim",Absenteismo!$F$6:$F$100,"Sim"))</f>
        <v/>
      </c>
      <c r="AN45" s="70" t="str">
        <f>IF($C45="","",COUNTIFS(Absenteismo!$D$6:$D$100,'Cadastro de Funcionários'!$C45,Absenteismo!$E$6:$E$100,"Sim",Absenteismo!$F$6:$F$100,"Não"))</f>
        <v/>
      </c>
      <c r="AO45" s="26"/>
      <c r="AP45" s="26"/>
      <c r="AQ45" s="26"/>
    </row>
    <row r="46" spans="1:43" ht="22.5" customHeight="1">
      <c r="A46" s="29"/>
      <c r="B46" s="5"/>
      <c r="C46" s="37"/>
      <c r="D46" s="37"/>
      <c r="E46" s="37"/>
      <c r="F46" s="37"/>
      <c r="G46" s="37"/>
      <c r="H46" s="68"/>
      <c r="I46" s="68"/>
      <c r="J46" s="76" t="str">
        <f t="shared" si="10"/>
        <v/>
      </c>
      <c r="K46" s="5"/>
      <c r="L46" s="5" t="str">
        <f>IF(ISERROR(
IF(G46="","",VLOOKUP(C46,Promoções!$C$6:$F$292,4,0))),G46,IF(G46="","",VLOOKUP(C46,Promoções!$C$6:$F$292,4,0)))</f>
        <v/>
      </c>
      <c r="M46" s="5" t="str">
        <f>IF(ISERROR(
IF(L46="","",VLOOKUP(L46,'Cadastro de Cargos'!$C$7:$D$100,2,0))),"",IF(L46="","",VLOOKUP(L46,'Cadastro de Cargos'!$C$7:$D$100,2,0)))</f>
        <v/>
      </c>
      <c r="N46" s="5" t="str">
        <f t="shared" ca="1" si="11"/>
        <v/>
      </c>
      <c r="O46" s="57" t="str">
        <f t="shared" ca="1" si="12"/>
        <v/>
      </c>
      <c r="P46" s="57" t="str">
        <f>IF(ISERROR(
IF(W46="","",IF(AND(W46&lt;='Cad Iniciais'!$D$6,Y46&gt;'Cad Iniciais'!$D$6),1,0))),"",IF(W46="","",IF(AND(W46&lt;='Cad Iniciais'!$D$6,Y46&gt;'Cad Iniciais'!$D$6),1,0)))</f>
        <v/>
      </c>
      <c r="Q46" s="57" t="str">
        <f>IF(ISERROR(
IF(W46="","",IF(AND(W46&lt;=('Cad Iniciais'!$D$6-1),Y46&gt;'Cad Iniciais'!$D$6-1),1,0))),"",IF(W46="","",IF(W46="","",IF(AND(W46&lt;=('Cad Iniciais'!$D$6-1),Y46&gt;'Cad Iniciais'!$D$6-1),1,0))))</f>
        <v/>
      </c>
      <c r="R46" s="26" t="str">
        <f t="shared" ca="1" si="13"/>
        <v/>
      </c>
      <c r="S46" s="26" t="str">
        <f t="shared" ca="1" si="14"/>
        <v/>
      </c>
      <c r="T46" s="26" t="str">
        <f t="shared" ca="1" si="15"/>
        <v/>
      </c>
      <c r="U46" s="26" t="str">
        <f>IF(ISERROR(
IF(H46="","",IF(YEAR(H46)&lt;='Cad Iniciais'!$D$6,"SIM",""))),"",IF(H46="","",IF(YEAR(H46)&lt;='Cad Iniciais'!$D$6,"SIM","")))</f>
        <v/>
      </c>
      <c r="V46" s="26" t="str">
        <f ca="1">IF(ISERROR(
IF(H46="","",IF(AND(YEAR(H46)='Cad Iniciais'!$D$6,I46="Ativo",TODAY()-H46&gt;90),"SIM",IF(AND(YEAR(H46)='Cad Iniciais'!$D$6,I46-H46&gt;90),"SIM","")))),"",IF(H46="","",IF(AND(YEAR(H46)='Cad Iniciais'!$D$6,I46="Ativo",TODAY()-H46&gt;90),"SIM",IF(AND(YEAR(H46)='Cad Iniciais'!$D$6,I46-H46&gt;90),"SIM",""))))</f>
        <v/>
      </c>
      <c r="W46" s="26" t="str">
        <f t="shared" si="16"/>
        <v/>
      </c>
      <c r="X46" s="26" t="str">
        <f t="shared" si="17"/>
        <v/>
      </c>
      <c r="Y46" s="26" t="str">
        <f t="shared" si="18"/>
        <v/>
      </c>
      <c r="Z46" s="26" t="str">
        <f t="shared" si="19"/>
        <v/>
      </c>
      <c r="AA46" s="26" t="str">
        <f>IF(ISERROR(
IF(W46="","",IF(AND(W46&lt;='Cad Iniciais'!$D$6,Y46&gt;'Cad Iniciais'!$D$6),1,0))),"",IF(W46="","",IF(AND(W46&lt;='Cad Iniciais'!$D$6,Y46&gt;'Cad Iniciais'!$D$6),1,0)))</f>
        <v/>
      </c>
      <c r="AB46" s="26" t="str">
        <f>IF(ISERROR(
IF(W46="","",IF(AND(W46&lt;=('Cad Iniciais'!$D$6-1),Y46&gt;'Cad Iniciais'!$D$6-1),1,0))),"",IF(W46="","",IF(W46="","",IF(AND(W46&lt;=('Cad Iniciais'!$D$6-1),Y46&gt;'Cad Iniciais'!$D$6-1),1,0))))</f>
        <v/>
      </c>
      <c r="AC46" s="61" t="str">
        <f>IF(ISERROR(
IF(I46="Ativo","",VLOOKUP(C46,Demissões!$C$6:$E$100,3,0))),"",IF(I46="Ativo","",VLOOKUP(C46,Demissões!$C$6:$E$100,3,0)))</f>
        <v/>
      </c>
      <c r="AD46" s="5"/>
      <c r="AE46" s="5"/>
      <c r="AF46" s="5"/>
      <c r="AG46" s="5" t="str">
        <f>IF(ISERROR(
IF('Cadastro de Cargos'!C54="","",'Cadastro de Cargos'!C54)),"",IF('Cadastro de Cargos'!C54="","",'Cadastro de Cargos'!C54))</f>
        <v/>
      </c>
      <c r="AH46" s="5"/>
      <c r="AI46" s="5"/>
      <c r="AJ46" s="70" t="str">
        <f>IF(C46="","",COUNTIF(Absenteismo!$D$6:$D$100,'Cadastro de Funcionários'!C46))</f>
        <v/>
      </c>
      <c r="AK46" s="70" t="str">
        <f>IF($C46="","",COUNTIFS(Absenteismo!$D$6:$D$100,'Cadastro de Funcionários'!$C46,Absenteismo!$E$6:$E$100,"Sim"))</f>
        <v/>
      </c>
      <c r="AL46" s="70" t="str">
        <f>IF($C46="","",COUNTIFS(Absenteismo!$D$6:$D$100,'Cadastro de Funcionários'!$C46,Absenteismo!$E$6:$E$100,"Não"))</f>
        <v/>
      </c>
      <c r="AM46" s="70" t="str">
        <f>IF($C46="","",COUNTIFS(Absenteismo!$D$6:$D$100,'Cadastro de Funcionários'!$C46,Absenteismo!$E$6:$E$100,"Sim",Absenteismo!$F$6:$F$100,"Sim"))</f>
        <v/>
      </c>
      <c r="AN46" s="70" t="str">
        <f>IF($C46="","",COUNTIFS(Absenteismo!$D$6:$D$100,'Cadastro de Funcionários'!$C46,Absenteismo!$E$6:$E$100,"Sim",Absenteismo!$F$6:$F$100,"Não"))</f>
        <v/>
      </c>
      <c r="AO46" s="26"/>
      <c r="AP46" s="26"/>
      <c r="AQ46" s="26"/>
    </row>
    <row r="47" spans="1:43" ht="22.5" customHeight="1">
      <c r="A47" s="29"/>
      <c r="B47" s="5"/>
      <c r="C47" s="37"/>
      <c r="D47" s="37"/>
      <c r="E47" s="37"/>
      <c r="F47" s="37"/>
      <c r="G47" s="37"/>
      <c r="H47" s="68"/>
      <c r="I47" s="68"/>
      <c r="J47" s="76" t="str">
        <f t="shared" si="10"/>
        <v/>
      </c>
      <c r="K47" s="5"/>
      <c r="L47" s="5" t="str">
        <f>IF(ISERROR(
IF(G47="","",VLOOKUP(C47,Promoções!$C$6:$F$292,4,0))),G47,IF(G47="","",VLOOKUP(C47,Promoções!$C$6:$F$292,4,0)))</f>
        <v/>
      </c>
      <c r="M47" s="5" t="str">
        <f>IF(ISERROR(
IF(L47="","",VLOOKUP(L47,'Cadastro de Cargos'!$C$7:$D$100,2,0))),"",IF(L47="","",VLOOKUP(L47,'Cadastro de Cargos'!$C$7:$D$100,2,0)))</f>
        <v/>
      </c>
      <c r="N47" s="5" t="str">
        <f t="shared" ca="1" si="11"/>
        <v/>
      </c>
      <c r="O47" s="57" t="str">
        <f t="shared" ca="1" si="12"/>
        <v/>
      </c>
      <c r="P47" s="57" t="str">
        <f>IF(ISERROR(
IF(W47="","",IF(AND(W47&lt;='Cad Iniciais'!$D$6,Y47&gt;'Cad Iniciais'!$D$6),1,0))),"",IF(W47="","",IF(AND(W47&lt;='Cad Iniciais'!$D$6,Y47&gt;'Cad Iniciais'!$D$6),1,0)))</f>
        <v/>
      </c>
      <c r="Q47" s="57" t="str">
        <f>IF(ISERROR(
IF(W47="","",IF(AND(W47&lt;=('Cad Iniciais'!$D$6-1),Y47&gt;'Cad Iniciais'!$D$6-1),1,0))),"",IF(W47="","",IF(W47="","",IF(AND(W47&lt;=('Cad Iniciais'!$D$6-1),Y47&gt;'Cad Iniciais'!$D$6-1),1,0))))</f>
        <v/>
      </c>
      <c r="R47" s="26" t="str">
        <f t="shared" ca="1" si="13"/>
        <v/>
      </c>
      <c r="S47" s="26" t="str">
        <f t="shared" ca="1" si="14"/>
        <v/>
      </c>
      <c r="T47" s="26" t="str">
        <f t="shared" ca="1" si="15"/>
        <v/>
      </c>
      <c r="U47" s="26" t="str">
        <f>IF(ISERROR(
IF(H47="","",IF(YEAR(H47)&lt;='Cad Iniciais'!$D$6,"SIM",""))),"",IF(H47="","",IF(YEAR(H47)&lt;='Cad Iniciais'!$D$6,"SIM","")))</f>
        <v/>
      </c>
      <c r="V47" s="26" t="str">
        <f ca="1">IF(ISERROR(
IF(H47="","",IF(AND(YEAR(H47)='Cad Iniciais'!$D$6,I47="Ativo",TODAY()-H47&gt;90),"SIM",IF(AND(YEAR(H47)='Cad Iniciais'!$D$6,I47-H47&gt;90),"SIM","")))),"",IF(H47="","",IF(AND(YEAR(H47)='Cad Iniciais'!$D$6,I47="Ativo",TODAY()-H47&gt;90),"SIM",IF(AND(YEAR(H47)='Cad Iniciais'!$D$6,I47-H47&gt;90),"SIM",""))))</f>
        <v/>
      </c>
      <c r="W47" s="26" t="str">
        <f t="shared" si="16"/>
        <v/>
      </c>
      <c r="X47" s="26" t="str">
        <f t="shared" si="17"/>
        <v/>
      </c>
      <c r="Y47" s="26" t="str">
        <f t="shared" si="18"/>
        <v/>
      </c>
      <c r="Z47" s="26" t="str">
        <f t="shared" si="19"/>
        <v/>
      </c>
      <c r="AA47" s="26" t="str">
        <f>IF(ISERROR(
IF(W47="","",IF(AND(W47&lt;='Cad Iniciais'!$D$6,Y47&gt;'Cad Iniciais'!$D$6),1,0))),"",IF(W47="","",IF(AND(W47&lt;='Cad Iniciais'!$D$6,Y47&gt;'Cad Iniciais'!$D$6),1,0)))</f>
        <v/>
      </c>
      <c r="AB47" s="26" t="str">
        <f>IF(ISERROR(
IF(W47="","",IF(AND(W47&lt;=('Cad Iniciais'!$D$6-1),Y47&gt;'Cad Iniciais'!$D$6-1),1,0))),"",IF(W47="","",IF(W47="","",IF(AND(W47&lt;=('Cad Iniciais'!$D$6-1),Y47&gt;'Cad Iniciais'!$D$6-1),1,0))))</f>
        <v/>
      </c>
      <c r="AC47" s="61" t="str">
        <f>IF(ISERROR(
IF(I47="Ativo","",VLOOKUP(C47,Demissões!$C$6:$E$100,3,0))),"",IF(I47="Ativo","",VLOOKUP(C47,Demissões!$C$6:$E$100,3,0)))</f>
        <v/>
      </c>
      <c r="AD47" s="5"/>
      <c r="AE47" s="5"/>
      <c r="AF47" s="5"/>
      <c r="AG47" s="5" t="str">
        <f>IF(ISERROR(
IF('Cadastro de Cargos'!C55="","",'Cadastro de Cargos'!C55)),"",IF('Cadastro de Cargos'!C55="","",'Cadastro de Cargos'!C55))</f>
        <v/>
      </c>
      <c r="AH47" s="5"/>
      <c r="AI47" s="5"/>
      <c r="AJ47" s="70" t="str">
        <f>IF(C47="","",COUNTIF(Absenteismo!$D$6:$D$100,'Cadastro de Funcionários'!C47))</f>
        <v/>
      </c>
      <c r="AK47" s="70" t="str">
        <f>IF($C47="","",COUNTIFS(Absenteismo!$D$6:$D$100,'Cadastro de Funcionários'!$C47,Absenteismo!$E$6:$E$100,"Sim"))</f>
        <v/>
      </c>
      <c r="AL47" s="70" t="str">
        <f>IF($C47="","",COUNTIFS(Absenteismo!$D$6:$D$100,'Cadastro de Funcionários'!$C47,Absenteismo!$E$6:$E$100,"Não"))</f>
        <v/>
      </c>
      <c r="AM47" s="70" t="str">
        <f>IF($C47="","",COUNTIFS(Absenteismo!$D$6:$D$100,'Cadastro de Funcionários'!$C47,Absenteismo!$E$6:$E$100,"Sim",Absenteismo!$F$6:$F$100,"Sim"))</f>
        <v/>
      </c>
      <c r="AN47" s="70" t="str">
        <f>IF($C47="","",COUNTIFS(Absenteismo!$D$6:$D$100,'Cadastro de Funcionários'!$C47,Absenteismo!$E$6:$E$100,"Sim",Absenteismo!$F$6:$F$100,"Não"))</f>
        <v/>
      </c>
      <c r="AO47" s="26"/>
      <c r="AP47" s="26"/>
      <c r="AQ47" s="26"/>
    </row>
    <row r="48" spans="1:43" ht="22.5" customHeight="1">
      <c r="A48" s="29"/>
      <c r="B48" s="5"/>
      <c r="C48" s="37"/>
      <c r="D48" s="37"/>
      <c r="E48" s="37"/>
      <c r="F48" s="37"/>
      <c r="G48" s="37"/>
      <c r="H48" s="68"/>
      <c r="I48" s="68"/>
      <c r="J48" s="76" t="str">
        <f t="shared" si="10"/>
        <v/>
      </c>
      <c r="K48" s="5"/>
      <c r="L48" s="5" t="str">
        <f>IF(ISERROR(
IF(G48="","",VLOOKUP(C48,Promoções!$C$6:$F$292,4,0))),G48,IF(G48="","",VLOOKUP(C48,Promoções!$C$6:$F$292,4,0)))</f>
        <v/>
      </c>
      <c r="M48" s="5" t="str">
        <f>IF(ISERROR(
IF(L48="","",VLOOKUP(L48,'Cadastro de Cargos'!$C$7:$D$100,2,0))),"",IF(L48="","",VLOOKUP(L48,'Cadastro de Cargos'!$C$7:$D$100,2,0)))</f>
        <v/>
      </c>
      <c r="N48" s="5" t="str">
        <f t="shared" ca="1" si="11"/>
        <v/>
      </c>
      <c r="O48" s="57" t="str">
        <f t="shared" ca="1" si="12"/>
        <v/>
      </c>
      <c r="P48" s="57" t="str">
        <f>IF(ISERROR(
IF(W48="","",IF(AND(W48&lt;='Cad Iniciais'!$D$6,Y48&gt;'Cad Iniciais'!$D$6),1,0))),"",IF(W48="","",IF(AND(W48&lt;='Cad Iniciais'!$D$6,Y48&gt;'Cad Iniciais'!$D$6),1,0)))</f>
        <v/>
      </c>
      <c r="Q48" s="57" t="str">
        <f>IF(ISERROR(
IF(W48="","",IF(AND(W48&lt;=('Cad Iniciais'!$D$6-1),Y48&gt;'Cad Iniciais'!$D$6-1),1,0))),"",IF(W48="","",IF(W48="","",IF(AND(W48&lt;=('Cad Iniciais'!$D$6-1),Y48&gt;'Cad Iniciais'!$D$6-1),1,0))))</f>
        <v/>
      </c>
      <c r="R48" s="26" t="str">
        <f t="shared" ca="1" si="13"/>
        <v/>
      </c>
      <c r="S48" s="26" t="str">
        <f t="shared" ca="1" si="14"/>
        <v/>
      </c>
      <c r="T48" s="26" t="str">
        <f t="shared" ca="1" si="15"/>
        <v/>
      </c>
      <c r="U48" s="26" t="str">
        <f>IF(ISERROR(
IF(H48="","",IF(YEAR(H48)&lt;='Cad Iniciais'!$D$6,"SIM",""))),"",IF(H48="","",IF(YEAR(H48)&lt;='Cad Iniciais'!$D$6,"SIM","")))</f>
        <v/>
      </c>
      <c r="V48" s="26" t="str">
        <f ca="1">IF(ISERROR(
IF(H48="","",IF(AND(YEAR(H48)='Cad Iniciais'!$D$6,I48="Ativo",TODAY()-H48&gt;90),"SIM",IF(AND(YEAR(H48)='Cad Iniciais'!$D$6,I48-H48&gt;90),"SIM","")))),"",IF(H48="","",IF(AND(YEAR(H48)='Cad Iniciais'!$D$6,I48="Ativo",TODAY()-H48&gt;90),"SIM",IF(AND(YEAR(H48)='Cad Iniciais'!$D$6,I48-H48&gt;90),"SIM",""))))</f>
        <v/>
      </c>
      <c r="W48" s="26" t="str">
        <f t="shared" si="16"/>
        <v/>
      </c>
      <c r="X48" s="26" t="str">
        <f t="shared" si="17"/>
        <v/>
      </c>
      <c r="Y48" s="26" t="str">
        <f t="shared" si="18"/>
        <v/>
      </c>
      <c r="Z48" s="26" t="str">
        <f t="shared" si="19"/>
        <v/>
      </c>
      <c r="AA48" s="26" t="str">
        <f>IF(ISERROR(
IF(W48="","",IF(AND(W48&lt;='Cad Iniciais'!$D$6,Y48&gt;'Cad Iniciais'!$D$6),1,0))),"",IF(W48="","",IF(AND(W48&lt;='Cad Iniciais'!$D$6,Y48&gt;'Cad Iniciais'!$D$6),1,0)))</f>
        <v/>
      </c>
      <c r="AB48" s="26" t="str">
        <f>IF(ISERROR(
IF(W48="","",IF(AND(W48&lt;=('Cad Iniciais'!$D$6-1),Y48&gt;'Cad Iniciais'!$D$6-1),1,0))),"",IF(W48="","",IF(W48="","",IF(AND(W48&lt;=('Cad Iniciais'!$D$6-1),Y48&gt;'Cad Iniciais'!$D$6-1),1,0))))</f>
        <v/>
      </c>
      <c r="AC48" s="61" t="str">
        <f>IF(ISERROR(
IF(I48="Ativo","",VLOOKUP(C48,Demissões!$C$6:$E$100,3,0))),"",IF(I48="Ativo","",VLOOKUP(C48,Demissões!$C$6:$E$100,3,0)))</f>
        <v/>
      </c>
      <c r="AD48" s="5"/>
      <c r="AE48" s="5"/>
      <c r="AF48" s="5"/>
      <c r="AG48" s="5" t="str">
        <f>IF(ISERROR(
IF('Cadastro de Cargos'!C56="","",'Cadastro de Cargos'!C56)),"",IF('Cadastro de Cargos'!C56="","",'Cadastro de Cargos'!C56))</f>
        <v/>
      </c>
      <c r="AH48" s="5"/>
      <c r="AI48" s="5"/>
      <c r="AJ48" s="70" t="str">
        <f>IF(C48="","",COUNTIF(Absenteismo!$D$6:$D$100,'Cadastro de Funcionários'!C48))</f>
        <v/>
      </c>
      <c r="AK48" s="70" t="str">
        <f>IF($C48="","",COUNTIFS(Absenteismo!$D$6:$D$100,'Cadastro de Funcionários'!$C48,Absenteismo!$E$6:$E$100,"Sim"))</f>
        <v/>
      </c>
      <c r="AL48" s="70" t="str">
        <f>IF($C48="","",COUNTIFS(Absenteismo!$D$6:$D$100,'Cadastro de Funcionários'!$C48,Absenteismo!$E$6:$E$100,"Não"))</f>
        <v/>
      </c>
      <c r="AM48" s="70" t="str">
        <f>IF($C48="","",COUNTIFS(Absenteismo!$D$6:$D$100,'Cadastro de Funcionários'!$C48,Absenteismo!$E$6:$E$100,"Sim",Absenteismo!$F$6:$F$100,"Sim"))</f>
        <v/>
      </c>
      <c r="AN48" s="70" t="str">
        <f>IF($C48="","",COUNTIFS(Absenteismo!$D$6:$D$100,'Cadastro de Funcionários'!$C48,Absenteismo!$E$6:$E$100,"Sim",Absenteismo!$F$6:$F$100,"Não"))</f>
        <v/>
      </c>
      <c r="AO48" s="26"/>
      <c r="AP48" s="26"/>
      <c r="AQ48" s="26"/>
    </row>
    <row r="49" spans="1:43" ht="22.5" customHeight="1">
      <c r="A49" s="29"/>
      <c r="B49" s="5"/>
      <c r="C49" s="37"/>
      <c r="D49" s="37"/>
      <c r="E49" s="37"/>
      <c r="F49" s="37"/>
      <c r="G49" s="37"/>
      <c r="H49" s="68"/>
      <c r="I49" s="68"/>
      <c r="J49" s="76" t="str">
        <f t="shared" si="10"/>
        <v/>
      </c>
      <c r="K49" s="5"/>
      <c r="L49" s="5" t="str">
        <f>IF(ISERROR(
IF(G49="","",VLOOKUP(C49,Promoções!$C$6:$F$292,4,0))),G49,IF(G49="","",VLOOKUP(C49,Promoções!$C$6:$F$292,4,0)))</f>
        <v/>
      </c>
      <c r="M49" s="5" t="str">
        <f>IF(ISERROR(
IF(L49="","",VLOOKUP(L49,'Cadastro de Cargos'!$C$7:$D$100,2,0))),"",IF(L49="","",VLOOKUP(L49,'Cadastro de Cargos'!$C$7:$D$100,2,0)))</f>
        <v/>
      </c>
      <c r="N49" s="5" t="str">
        <f t="shared" ca="1" si="11"/>
        <v/>
      </c>
      <c r="O49" s="57" t="str">
        <f t="shared" ca="1" si="12"/>
        <v/>
      </c>
      <c r="P49" s="57" t="str">
        <f>IF(ISERROR(
IF(W49="","",IF(AND(W49&lt;='Cad Iniciais'!$D$6,Y49&gt;'Cad Iniciais'!$D$6),1,0))),"",IF(W49="","",IF(AND(W49&lt;='Cad Iniciais'!$D$6,Y49&gt;'Cad Iniciais'!$D$6),1,0)))</f>
        <v/>
      </c>
      <c r="Q49" s="57" t="str">
        <f>IF(ISERROR(
IF(W49="","",IF(AND(W49&lt;=('Cad Iniciais'!$D$6-1),Y49&gt;'Cad Iniciais'!$D$6-1),1,0))),"",IF(W49="","",IF(W49="","",IF(AND(W49&lt;=('Cad Iniciais'!$D$6-1),Y49&gt;'Cad Iniciais'!$D$6-1),1,0))))</f>
        <v/>
      </c>
      <c r="R49" s="26" t="str">
        <f t="shared" ca="1" si="13"/>
        <v/>
      </c>
      <c r="S49" s="26" t="str">
        <f t="shared" ca="1" si="14"/>
        <v/>
      </c>
      <c r="T49" s="26" t="str">
        <f t="shared" ca="1" si="15"/>
        <v/>
      </c>
      <c r="U49" s="26" t="str">
        <f>IF(ISERROR(
IF(H49="","",IF(YEAR(H49)&lt;='Cad Iniciais'!$D$6,"SIM",""))),"",IF(H49="","",IF(YEAR(H49)&lt;='Cad Iniciais'!$D$6,"SIM","")))</f>
        <v/>
      </c>
      <c r="V49" s="26" t="str">
        <f ca="1">IF(ISERROR(
IF(H49="","",IF(AND(YEAR(H49)='Cad Iniciais'!$D$6,I49="Ativo",TODAY()-H49&gt;90),"SIM",IF(AND(YEAR(H49)='Cad Iniciais'!$D$6,I49-H49&gt;90),"SIM","")))),"",IF(H49="","",IF(AND(YEAR(H49)='Cad Iniciais'!$D$6,I49="Ativo",TODAY()-H49&gt;90),"SIM",IF(AND(YEAR(H49)='Cad Iniciais'!$D$6,I49-H49&gt;90),"SIM",""))))</f>
        <v/>
      </c>
      <c r="W49" s="26" t="str">
        <f t="shared" si="16"/>
        <v/>
      </c>
      <c r="X49" s="26" t="str">
        <f t="shared" si="17"/>
        <v/>
      </c>
      <c r="Y49" s="26" t="str">
        <f t="shared" si="18"/>
        <v/>
      </c>
      <c r="Z49" s="26" t="str">
        <f t="shared" si="19"/>
        <v/>
      </c>
      <c r="AA49" s="26" t="str">
        <f>IF(ISERROR(
IF(W49="","",IF(AND(W49&lt;='Cad Iniciais'!$D$6,Y49&gt;'Cad Iniciais'!$D$6),1,0))),"",IF(W49="","",IF(AND(W49&lt;='Cad Iniciais'!$D$6,Y49&gt;'Cad Iniciais'!$D$6),1,0)))</f>
        <v/>
      </c>
      <c r="AB49" s="26" t="str">
        <f>IF(ISERROR(
IF(W49="","",IF(AND(W49&lt;=('Cad Iniciais'!$D$6-1),Y49&gt;'Cad Iniciais'!$D$6-1),1,0))),"",IF(W49="","",IF(W49="","",IF(AND(W49&lt;=('Cad Iniciais'!$D$6-1),Y49&gt;'Cad Iniciais'!$D$6-1),1,0))))</f>
        <v/>
      </c>
      <c r="AC49" s="61" t="str">
        <f>IF(ISERROR(
IF(I49="Ativo","",VLOOKUP(C49,Demissões!$C$6:$E$100,3,0))),"",IF(I49="Ativo","",VLOOKUP(C49,Demissões!$C$6:$E$100,3,0)))</f>
        <v/>
      </c>
      <c r="AD49" s="5"/>
      <c r="AE49" s="5"/>
      <c r="AF49" s="5"/>
      <c r="AG49" s="5" t="str">
        <f>IF(ISERROR(
IF('Cadastro de Cargos'!C57="","",'Cadastro de Cargos'!C57)),"",IF('Cadastro de Cargos'!C57="","",'Cadastro de Cargos'!C57))</f>
        <v/>
      </c>
      <c r="AH49" s="5"/>
      <c r="AI49" s="5"/>
      <c r="AJ49" s="70" t="str">
        <f>IF(C49="","",COUNTIF(Absenteismo!$D$6:$D$100,'Cadastro de Funcionários'!C49))</f>
        <v/>
      </c>
      <c r="AK49" s="70" t="str">
        <f>IF($C49="","",COUNTIFS(Absenteismo!$D$6:$D$100,'Cadastro de Funcionários'!$C49,Absenteismo!$E$6:$E$100,"Sim"))</f>
        <v/>
      </c>
      <c r="AL49" s="70" t="str">
        <f>IF($C49="","",COUNTIFS(Absenteismo!$D$6:$D$100,'Cadastro de Funcionários'!$C49,Absenteismo!$E$6:$E$100,"Não"))</f>
        <v/>
      </c>
      <c r="AM49" s="70" t="str">
        <f>IF($C49="","",COUNTIFS(Absenteismo!$D$6:$D$100,'Cadastro de Funcionários'!$C49,Absenteismo!$E$6:$E$100,"Sim",Absenteismo!$F$6:$F$100,"Sim"))</f>
        <v/>
      </c>
      <c r="AN49" s="70" t="str">
        <f>IF($C49="","",COUNTIFS(Absenteismo!$D$6:$D$100,'Cadastro de Funcionários'!$C49,Absenteismo!$E$6:$E$100,"Sim",Absenteismo!$F$6:$F$100,"Não"))</f>
        <v/>
      </c>
      <c r="AO49" s="26"/>
      <c r="AP49" s="26"/>
      <c r="AQ49" s="26"/>
    </row>
    <row r="50" spans="1:43" ht="22.5" customHeight="1">
      <c r="A50" s="29"/>
      <c r="B50" s="5"/>
      <c r="C50" s="37"/>
      <c r="D50" s="37"/>
      <c r="E50" s="37"/>
      <c r="F50" s="37"/>
      <c r="G50" s="37"/>
      <c r="H50" s="68"/>
      <c r="I50" s="68"/>
      <c r="J50" s="76" t="str">
        <f t="shared" si="10"/>
        <v/>
      </c>
      <c r="K50" s="5"/>
      <c r="L50" s="5" t="str">
        <f>IF(ISERROR(
IF(G50="","",VLOOKUP(C50,Promoções!$C$6:$F$292,4,0))),G50,IF(G50="","",VLOOKUP(C50,Promoções!$C$6:$F$292,4,0)))</f>
        <v/>
      </c>
      <c r="M50" s="5" t="str">
        <f>IF(ISERROR(
IF(L50="","",VLOOKUP(L50,'Cadastro de Cargos'!$C$7:$D$100,2,0))),"",IF(L50="","",VLOOKUP(L50,'Cadastro de Cargos'!$C$7:$D$100,2,0)))</f>
        <v/>
      </c>
      <c r="N50" s="5" t="str">
        <f t="shared" ca="1" si="11"/>
        <v/>
      </c>
      <c r="O50" s="57" t="str">
        <f t="shared" ca="1" si="12"/>
        <v/>
      </c>
      <c r="P50" s="57" t="str">
        <f>IF(ISERROR(
IF(W50="","",IF(AND(W50&lt;='Cad Iniciais'!$D$6,Y50&gt;'Cad Iniciais'!$D$6),1,0))),"",IF(W50="","",IF(AND(W50&lt;='Cad Iniciais'!$D$6,Y50&gt;'Cad Iniciais'!$D$6),1,0)))</f>
        <v/>
      </c>
      <c r="Q50" s="57" t="str">
        <f>IF(ISERROR(
IF(W50="","",IF(AND(W50&lt;=('Cad Iniciais'!$D$6-1),Y50&gt;'Cad Iniciais'!$D$6-1),1,0))),"",IF(W50="","",IF(W50="","",IF(AND(W50&lt;=('Cad Iniciais'!$D$6-1),Y50&gt;'Cad Iniciais'!$D$6-1),1,0))))</f>
        <v/>
      </c>
      <c r="R50" s="26" t="str">
        <f t="shared" ca="1" si="13"/>
        <v/>
      </c>
      <c r="S50" s="26" t="str">
        <f t="shared" ca="1" si="14"/>
        <v/>
      </c>
      <c r="T50" s="26" t="str">
        <f t="shared" ca="1" si="15"/>
        <v/>
      </c>
      <c r="U50" s="26" t="str">
        <f>IF(ISERROR(
IF(H50="","",IF(YEAR(H50)&lt;='Cad Iniciais'!$D$6,"SIM",""))),"",IF(H50="","",IF(YEAR(H50)&lt;='Cad Iniciais'!$D$6,"SIM","")))</f>
        <v/>
      </c>
      <c r="V50" s="26" t="str">
        <f ca="1">IF(ISERROR(
IF(H50="","",IF(AND(YEAR(H50)='Cad Iniciais'!$D$6,I50="Ativo",TODAY()-H50&gt;90),"SIM",IF(AND(YEAR(H50)='Cad Iniciais'!$D$6,I50-H50&gt;90),"SIM","")))),"",IF(H50="","",IF(AND(YEAR(H50)='Cad Iniciais'!$D$6,I50="Ativo",TODAY()-H50&gt;90),"SIM",IF(AND(YEAR(H50)='Cad Iniciais'!$D$6,I50-H50&gt;90),"SIM",""))))</f>
        <v/>
      </c>
      <c r="W50" s="26" t="str">
        <f t="shared" si="16"/>
        <v/>
      </c>
      <c r="X50" s="26" t="str">
        <f t="shared" si="17"/>
        <v/>
      </c>
      <c r="Y50" s="26" t="str">
        <f t="shared" si="18"/>
        <v/>
      </c>
      <c r="Z50" s="26" t="str">
        <f t="shared" si="19"/>
        <v/>
      </c>
      <c r="AA50" s="26" t="str">
        <f>IF(ISERROR(
IF(W50="","",IF(AND(W50&lt;='Cad Iniciais'!$D$6,Y50&gt;'Cad Iniciais'!$D$6),1,0))),"",IF(W50="","",IF(AND(W50&lt;='Cad Iniciais'!$D$6,Y50&gt;'Cad Iniciais'!$D$6),1,0)))</f>
        <v/>
      </c>
      <c r="AB50" s="26" t="str">
        <f>IF(ISERROR(
IF(W50="","",IF(AND(W50&lt;=('Cad Iniciais'!$D$6-1),Y50&gt;'Cad Iniciais'!$D$6-1),1,0))),"",IF(W50="","",IF(W50="","",IF(AND(W50&lt;=('Cad Iniciais'!$D$6-1),Y50&gt;'Cad Iniciais'!$D$6-1),1,0))))</f>
        <v/>
      </c>
      <c r="AC50" s="61" t="str">
        <f>IF(ISERROR(
IF(I50="Ativo","",VLOOKUP(C50,Demissões!$C$6:$E$100,3,0))),"",IF(I50="Ativo","",VLOOKUP(C50,Demissões!$C$6:$E$100,3,0)))</f>
        <v/>
      </c>
      <c r="AD50" s="5"/>
      <c r="AE50" s="5"/>
      <c r="AF50" s="5"/>
      <c r="AG50" s="5" t="str">
        <f>IF(ISERROR(
IF('Cadastro de Cargos'!C58="","",'Cadastro de Cargos'!C58)),"",IF('Cadastro de Cargos'!C58="","",'Cadastro de Cargos'!C58))</f>
        <v/>
      </c>
      <c r="AH50" s="5"/>
      <c r="AI50" s="5"/>
      <c r="AJ50" s="70" t="str">
        <f>IF(C50="","",COUNTIF(Absenteismo!$D$6:$D$100,'Cadastro de Funcionários'!C50))</f>
        <v/>
      </c>
      <c r="AK50" s="70" t="str">
        <f>IF($C50="","",COUNTIFS(Absenteismo!$D$6:$D$100,'Cadastro de Funcionários'!$C50,Absenteismo!$E$6:$E$100,"Sim"))</f>
        <v/>
      </c>
      <c r="AL50" s="70" t="str">
        <f>IF($C50="","",COUNTIFS(Absenteismo!$D$6:$D$100,'Cadastro de Funcionários'!$C50,Absenteismo!$E$6:$E$100,"Não"))</f>
        <v/>
      </c>
      <c r="AM50" s="70" t="str">
        <f>IF($C50="","",COUNTIFS(Absenteismo!$D$6:$D$100,'Cadastro de Funcionários'!$C50,Absenteismo!$E$6:$E$100,"Sim",Absenteismo!$F$6:$F$100,"Sim"))</f>
        <v/>
      </c>
      <c r="AN50" s="70" t="str">
        <f>IF($C50="","",COUNTIFS(Absenteismo!$D$6:$D$100,'Cadastro de Funcionários'!$C50,Absenteismo!$E$6:$E$100,"Sim",Absenteismo!$F$6:$F$100,"Não"))</f>
        <v/>
      </c>
      <c r="AO50" s="26"/>
      <c r="AP50" s="26"/>
      <c r="AQ50" s="26"/>
    </row>
    <row r="51" spans="1:43" ht="22.5" customHeight="1">
      <c r="A51" s="29"/>
      <c r="B51" s="5"/>
      <c r="C51" s="37"/>
      <c r="D51" s="37"/>
      <c r="E51" s="37"/>
      <c r="F51" s="37"/>
      <c r="G51" s="37"/>
      <c r="H51" s="68"/>
      <c r="I51" s="68"/>
      <c r="J51" s="76" t="str">
        <f t="shared" si="10"/>
        <v/>
      </c>
      <c r="K51" s="5"/>
      <c r="L51" s="5" t="str">
        <f>IF(ISERROR(
IF(G51="","",VLOOKUP(C51,Promoções!$C$6:$F$292,4,0))),G51,IF(G51="","",VLOOKUP(C51,Promoções!$C$6:$F$292,4,0)))</f>
        <v/>
      </c>
      <c r="M51" s="5" t="str">
        <f>IF(ISERROR(
IF(L51="","",VLOOKUP(L51,'Cadastro de Cargos'!$C$7:$D$100,2,0))),"",IF(L51="","",VLOOKUP(L51,'Cadastro de Cargos'!$C$7:$D$100,2,0)))</f>
        <v/>
      </c>
      <c r="N51" s="5" t="str">
        <f t="shared" ca="1" si="11"/>
        <v/>
      </c>
      <c r="O51" s="57" t="str">
        <f t="shared" ca="1" si="12"/>
        <v/>
      </c>
      <c r="P51" s="57" t="str">
        <f>IF(ISERROR(
IF(W51="","",IF(AND(W51&lt;='Cad Iniciais'!$D$6,Y51&gt;'Cad Iniciais'!$D$6),1,0))),"",IF(W51="","",IF(AND(W51&lt;='Cad Iniciais'!$D$6,Y51&gt;'Cad Iniciais'!$D$6),1,0)))</f>
        <v/>
      </c>
      <c r="Q51" s="57" t="str">
        <f>IF(ISERROR(
IF(W51="","",IF(AND(W51&lt;=('Cad Iniciais'!$D$6-1),Y51&gt;'Cad Iniciais'!$D$6-1),1,0))),"",IF(W51="","",IF(W51="","",IF(AND(W51&lt;=('Cad Iniciais'!$D$6-1),Y51&gt;'Cad Iniciais'!$D$6-1),1,0))))</f>
        <v/>
      </c>
      <c r="R51" s="26" t="str">
        <f t="shared" ca="1" si="13"/>
        <v/>
      </c>
      <c r="S51" s="26" t="str">
        <f t="shared" ca="1" si="14"/>
        <v/>
      </c>
      <c r="T51" s="26" t="str">
        <f t="shared" ca="1" si="15"/>
        <v/>
      </c>
      <c r="U51" s="26" t="str">
        <f>IF(ISERROR(
IF(H51="","",IF(YEAR(H51)&lt;='Cad Iniciais'!$D$6,"SIM",""))),"",IF(H51="","",IF(YEAR(H51)&lt;='Cad Iniciais'!$D$6,"SIM","")))</f>
        <v/>
      </c>
      <c r="V51" s="26" t="str">
        <f ca="1">IF(ISERROR(
IF(H51="","",IF(AND(YEAR(H51)='Cad Iniciais'!$D$6,I51="Ativo",TODAY()-H51&gt;90),"SIM",IF(AND(YEAR(H51)='Cad Iniciais'!$D$6,I51-H51&gt;90),"SIM","")))),"",IF(H51="","",IF(AND(YEAR(H51)='Cad Iniciais'!$D$6,I51="Ativo",TODAY()-H51&gt;90),"SIM",IF(AND(YEAR(H51)='Cad Iniciais'!$D$6,I51-H51&gt;90),"SIM",""))))</f>
        <v/>
      </c>
      <c r="W51" s="26" t="str">
        <f t="shared" si="16"/>
        <v/>
      </c>
      <c r="X51" s="26" t="str">
        <f t="shared" si="17"/>
        <v/>
      </c>
      <c r="Y51" s="26" t="str">
        <f t="shared" si="18"/>
        <v/>
      </c>
      <c r="Z51" s="26" t="str">
        <f t="shared" si="19"/>
        <v/>
      </c>
      <c r="AA51" s="26" t="str">
        <f>IF(ISERROR(
IF(W51="","",IF(AND(W51&lt;='Cad Iniciais'!$D$6,Y51&gt;'Cad Iniciais'!$D$6),1,0))),"",IF(W51="","",IF(AND(W51&lt;='Cad Iniciais'!$D$6,Y51&gt;'Cad Iniciais'!$D$6),1,0)))</f>
        <v/>
      </c>
      <c r="AB51" s="26" t="str">
        <f>IF(ISERROR(
IF(W51="","",IF(AND(W51&lt;=('Cad Iniciais'!$D$6-1),Y51&gt;'Cad Iniciais'!$D$6-1),1,0))),"",IF(W51="","",IF(W51="","",IF(AND(W51&lt;=('Cad Iniciais'!$D$6-1),Y51&gt;'Cad Iniciais'!$D$6-1),1,0))))</f>
        <v/>
      </c>
      <c r="AC51" s="61" t="str">
        <f>IF(ISERROR(
IF(I51="Ativo","",VLOOKUP(C51,Demissões!$C$6:$E$100,3,0))),"",IF(I51="Ativo","",VLOOKUP(C51,Demissões!$C$6:$E$100,3,0)))</f>
        <v/>
      </c>
      <c r="AD51" s="5"/>
      <c r="AE51" s="5"/>
      <c r="AF51" s="5"/>
      <c r="AG51" s="5" t="str">
        <f>IF(ISERROR(
IF('Cadastro de Cargos'!C59="","",'Cadastro de Cargos'!C59)),"",IF('Cadastro de Cargos'!C59="","",'Cadastro de Cargos'!C59))</f>
        <v/>
      </c>
      <c r="AH51" s="5"/>
      <c r="AI51" s="5"/>
      <c r="AJ51" s="70" t="str">
        <f>IF(C51="","",COUNTIF(Absenteismo!$D$6:$D$100,'Cadastro de Funcionários'!C51))</f>
        <v/>
      </c>
      <c r="AK51" s="70" t="str">
        <f>IF($C51="","",COUNTIFS(Absenteismo!$D$6:$D$100,'Cadastro de Funcionários'!$C51,Absenteismo!$E$6:$E$100,"Sim"))</f>
        <v/>
      </c>
      <c r="AL51" s="70" t="str">
        <f>IF($C51="","",COUNTIFS(Absenteismo!$D$6:$D$100,'Cadastro de Funcionários'!$C51,Absenteismo!$E$6:$E$100,"Não"))</f>
        <v/>
      </c>
      <c r="AM51" s="70" t="str">
        <f>IF($C51="","",COUNTIFS(Absenteismo!$D$6:$D$100,'Cadastro de Funcionários'!$C51,Absenteismo!$E$6:$E$100,"Sim",Absenteismo!$F$6:$F$100,"Sim"))</f>
        <v/>
      </c>
      <c r="AN51" s="70" t="str">
        <f>IF($C51="","",COUNTIFS(Absenteismo!$D$6:$D$100,'Cadastro de Funcionários'!$C51,Absenteismo!$E$6:$E$100,"Sim",Absenteismo!$F$6:$F$100,"Não"))</f>
        <v/>
      </c>
      <c r="AO51" s="26"/>
      <c r="AP51" s="26"/>
      <c r="AQ51" s="26"/>
    </row>
    <row r="52" spans="1:43" ht="22.5" customHeight="1">
      <c r="A52" s="29"/>
      <c r="B52" s="5"/>
      <c r="C52" s="37"/>
      <c r="D52" s="37"/>
      <c r="E52" s="37"/>
      <c r="F52" s="37"/>
      <c r="G52" s="37"/>
      <c r="H52" s="68"/>
      <c r="I52" s="68"/>
      <c r="J52" s="76" t="str">
        <f t="shared" si="10"/>
        <v/>
      </c>
      <c r="K52" s="5"/>
      <c r="L52" s="5" t="str">
        <f>IF(ISERROR(
IF(G52="","",VLOOKUP(C52,Promoções!$C$6:$F$292,4,0))),G52,IF(G52="","",VLOOKUP(C52,Promoções!$C$6:$F$292,4,0)))</f>
        <v/>
      </c>
      <c r="M52" s="5" t="str">
        <f>IF(ISERROR(
IF(L52="","",VLOOKUP(L52,'Cadastro de Cargos'!$C$7:$D$100,2,0))),"",IF(L52="","",VLOOKUP(L52,'Cadastro de Cargos'!$C$7:$D$100,2,0)))</f>
        <v/>
      </c>
      <c r="N52" s="5" t="str">
        <f t="shared" ca="1" si="11"/>
        <v/>
      </c>
      <c r="O52" s="57" t="str">
        <f t="shared" ca="1" si="12"/>
        <v/>
      </c>
      <c r="P52" s="57" t="str">
        <f>IF(ISERROR(
IF(W52="","",IF(AND(W52&lt;='Cad Iniciais'!$D$6,Y52&gt;'Cad Iniciais'!$D$6),1,0))),"",IF(W52="","",IF(AND(W52&lt;='Cad Iniciais'!$D$6,Y52&gt;'Cad Iniciais'!$D$6),1,0)))</f>
        <v/>
      </c>
      <c r="Q52" s="57" t="str">
        <f>IF(ISERROR(
IF(W52="","",IF(AND(W52&lt;=('Cad Iniciais'!$D$6-1),Y52&gt;'Cad Iniciais'!$D$6-1),1,0))),"",IF(W52="","",IF(W52="","",IF(AND(W52&lt;=('Cad Iniciais'!$D$6-1),Y52&gt;'Cad Iniciais'!$D$6-1),1,0))))</f>
        <v/>
      </c>
      <c r="R52" s="26" t="str">
        <f t="shared" ca="1" si="13"/>
        <v/>
      </c>
      <c r="S52" s="26" t="str">
        <f t="shared" ca="1" si="14"/>
        <v/>
      </c>
      <c r="T52" s="26" t="str">
        <f t="shared" ca="1" si="15"/>
        <v/>
      </c>
      <c r="U52" s="26" t="str">
        <f>IF(ISERROR(
IF(H52="","",IF(YEAR(H52)&lt;='Cad Iniciais'!$D$6,"SIM",""))),"",IF(H52="","",IF(YEAR(H52)&lt;='Cad Iniciais'!$D$6,"SIM","")))</f>
        <v/>
      </c>
      <c r="V52" s="26" t="str">
        <f ca="1">IF(ISERROR(
IF(H52="","",IF(AND(YEAR(H52)='Cad Iniciais'!$D$6,I52="Ativo",TODAY()-H52&gt;90),"SIM",IF(AND(YEAR(H52)='Cad Iniciais'!$D$6,I52-H52&gt;90),"SIM","")))),"",IF(H52="","",IF(AND(YEAR(H52)='Cad Iniciais'!$D$6,I52="Ativo",TODAY()-H52&gt;90),"SIM",IF(AND(YEAR(H52)='Cad Iniciais'!$D$6,I52-H52&gt;90),"SIM",""))))</f>
        <v/>
      </c>
      <c r="W52" s="26" t="str">
        <f t="shared" si="16"/>
        <v/>
      </c>
      <c r="X52" s="26" t="str">
        <f t="shared" si="17"/>
        <v/>
      </c>
      <c r="Y52" s="26" t="str">
        <f t="shared" si="18"/>
        <v/>
      </c>
      <c r="Z52" s="26" t="str">
        <f t="shared" si="19"/>
        <v/>
      </c>
      <c r="AA52" s="26" t="str">
        <f>IF(ISERROR(
IF(W52="","",IF(AND(W52&lt;='Cad Iniciais'!$D$6,Y52&gt;'Cad Iniciais'!$D$6),1,0))),"",IF(W52="","",IF(AND(W52&lt;='Cad Iniciais'!$D$6,Y52&gt;'Cad Iniciais'!$D$6),1,0)))</f>
        <v/>
      </c>
      <c r="AB52" s="26" t="str">
        <f>IF(ISERROR(
IF(W52="","",IF(AND(W52&lt;=('Cad Iniciais'!$D$6-1),Y52&gt;'Cad Iniciais'!$D$6-1),1,0))),"",IF(W52="","",IF(W52="","",IF(AND(W52&lt;=('Cad Iniciais'!$D$6-1),Y52&gt;'Cad Iniciais'!$D$6-1),1,0))))</f>
        <v/>
      </c>
      <c r="AC52" s="61" t="str">
        <f>IF(ISERROR(
IF(I52="Ativo","",VLOOKUP(C52,Demissões!$C$6:$E$100,3,0))),"",IF(I52="Ativo","",VLOOKUP(C52,Demissões!$C$6:$E$100,3,0)))</f>
        <v/>
      </c>
      <c r="AD52" s="5"/>
      <c r="AE52" s="5"/>
      <c r="AF52" s="5"/>
      <c r="AG52" s="5" t="str">
        <f>IF(ISERROR(
IF('Cadastro de Cargos'!C60="","",'Cadastro de Cargos'!C60)),"",IF('Cadastro de Cargos'!C60="","",'Cadastro de Cargos'!C60))</f>
        <v/>
      </c>
      <c r="AH52" s="5"/>
      <c r="AI52" s="5"/>
      <c r="AJ52" s="70" t="str">
        <f>IF(C52="","",COUNTIF(Absenteismo!$D$6:$D$100,'Cadastro de Funcionários'!C52))</f>
        <v/>
      </c>
      <c r="AK52" s="70" t="str">
        <f>IF($C52="","",COUNTIFS(Absenteismo!$D$6:$D$100,'Cadastro de Funcionários'!$C52,Absenteismo!$E$6:$E$100,"Sim"))</f>
        <v/>
      </c>
      <c r="AL52" s="70" t="str">
        <f>IF($C52="","",COUNTIFS(Absenteismo!$D$6:$D$100,'Cadastro de Funcionários'!$C52,Absenteismo!$E$6:$E$100,"Não"))</f>
        <v/>
      </c>
      <c r="AM52" s="70" t="str">
        <f>IF($C52="","",COUNTIFS(Absenteismo!$D$6:$D$100,'Cadastro de Funcionários'!$C52,Absenteismo!$E$6:$E$100,"Sim",Absenteismo!$F$6:$F$100,"Sim"))</f>
        <v/>
      </c>
      <c r="AN52" s="70" t="str">
        <f>IF($C52="","",COUNTIFS(Absenteismo!$D$6:$D$100,'Cadastro de Funcionários'!$C52,Absenteismo!$E$6:$E$100,"Sim",Absenteismo!$F$6:$F$100,"Não"))</f>
        <v/>
      </c>
      <c r="AO52" s="26"/>
      <c r="AP52" s="26"/>
      <c r="AQ52" s="26"/>
    </row>
    <row r="53" spans="1:43" ht="22.5" customHeight="1">
      <c r="A53" s="29"/>
      <c r="B53" s="5"/>
      <c r="C53" s="37"/>
      <c r="D53" s="37"/>
      <c r="E53" s="37"/>
      <c r="F53" s="37"/>
      <c r="G53" s="37"/>
      <c r="H53" s="68"/>
      <c r="I53" s="68"/>
      <c r="J53" s="76" t="str">
        <f t="shared" si="10"/>
        <v/>
      </c>
      <c r="K53" s="5"/>
      <c r="L53" s="5" t="str">
        <f>IF(ISERROR(
IF(G53="","",VLOOKUP(C53,Promoções!$C$6:$F$292,4,0))),G53,IF(G53="","",VLOOKUP(C53,Promoções!$C$6:$F$292,4,0)))</f>
        <v/>
      </c>
      <c r="M53" s="5" t="str">
        <f>IF(ISERROR(
IF(L53="","",VLOOKUP(L53,'Cadastro de Cargos'!$C$7:$D$100,2,0))),"",IF(L53="","",VLOOKUP(L53,'Cadastro de Cargos'!$C$7:$D$100,2,0)))</f>
        <v/>
      </c>
      <c r="N53" s="5" t="str">
        <f t="shared" ca="1" si="11"/>
        <v/>
      </c>
      <c r="O53" s="57" t="str">
        <f t="shared" ca="1" si="12"/>
        <v/>
      </c>
      <c r="P53" s="57" t="str">
        <f>IF(ISERROR(
IF(W53="","",IF(AND(W53&lt;='Cad Iniciais'!$D$6,Y53&gt;'Cad Iniciais'!$D$6),1,0))),"",IF(W53="","",IF(AND(W53&lt;='Cad Iniciais'!$D$6,Y53&gt;'Cad Iniciais'!$D$6),1,0)))</f>
        <v/>
      </c>
      <c r="Q53" s="57" t="str">
        <f>IF(ISERROR(
IF(W53="","",IF(AND(W53&lt;=('Cad Iniciais'!$D$6-1),Y53&gt;'Cad Iniciais'!$D$6-1),1,0))),"",IF(W53="","",IF(W53="","",IF(AND(W53&lt;=('Cad Iniciais'!$D$6-1),Y53&gt;'Cad Iniciais'!$D$6-1),1,0))))</f>
        <v/>
      </c>
      <c r="R53" s="26" t="str">
        <f t="shared" ca="1" si="13"/>
        <v/>
      </c>
      <c r="S53" s="26" t="str">
        <f t="shared" ca="1" si="14"/>
        <v/>
      </c>
      <c r="T53" s="26" t="str">
        <f t="shared" ca="1" si="15"/>
        <v/>
      </c>
      <c r="U53" s="26" t="str">
        <f>IF(ISERROR(
IF(H53="","",IF(YEAR(H53)&lt;='Cad Iniciais'!$D$6,"SIM",""))),"",IF(H53="","",IF(YEAR(H53)&lt;='Cad Iniciais'!$D$6,"SIM","")))</f>
        <v/>
      </c>
      <c r="V53" s="26" t="str">
        <f ca="1">IF(ISERROR(
IF(H53="","",IF(AND(YEAR(H53)='Cad Iniciais'!$D$6,I53="Ativo",TODAY()-H53&gt;90),"SIM",IF(AND(YEAR(H53)='Cad Iniciais'!$D$6,I53-H53&gt;90),"SIM","")))),"",IF(H53="","",IF(AND(YEAR(H53)='Cad Iniciais'!$D$6,I53="Ativo",TODAY()-H53&gt;90),"SIM",IF(AND(YEAR(H53)='Cad Iniciais'!$D$6,I53-H53&gt;90),"SIM",""))))</f>
        <v/>
      </c>
      <c r="W53" s="26" t="str">
        <f t="shared" si="16"/>
        <v/>
      </c>
      <c r="X53" s="26" t="str">
        <f t="shared" si="17"/>
        <v/>
      </c>
      <c r="Y53" s="26" t="str">
        <f t="shared" si="18"/>
        <v/>
      </c>
      <c r="Z53" s="26" t="str">
        <f t="shared" si="19"/>
        <v/>
      </c>
      <c r="AA53" s="26" t="str">
        <f>IF(ISERROR(
IF(W53="","",IF(AND(W53&lt;='Cad Iniciais'!$D$6,Y53&gt;'Cad Iniciais'!$D$6),1,0))),"",IF(W53="","",IF(AND(W53&lt;='Cad Iniciais'!$D$6,Y53&gt;'Cad Iniciais'!$D$6),1,0)))</f>
        <v/>
      </c>
      <c r="AB53" s="26" t="str">
        <f>IF(ISERROR(
IF(W53="","",IF(AND(W53&lt;=('Cad Iniciais'!$D$6-1),Y53&gt;'Cad Iniciais'!$D$6-1),1,0))),"",IF(W53="","",IF(W53="","",IF(AND(W53&lt;=('Cad Iniciais'!$D$6-1),Y53&gt;'Cad Iniciais'!$D$6-1),1,0))))</f>
        <v/>
      </c>
      <c r="AC53" s="61" t="str">
        <f>IF(ISERROR(
IF(I53="Ativo","",VLOOKUP(C53,Demissões!$C$6:$E$100,3,0))),"",IF(I53="Ativo","",VLOOKUP(C53,Demissões!$C$6:$E$100,3,0)))</f>
        <v/>
      </c>
      <c r="AD53" s="5"/>
      <c r="AE53" s="5"/>
      <c r="AF53" s="5"/>
      <c r="AG53" s="5" t="str">
        <f>IF(ISERROR(
IF('Cadastro de Cargos'!C61="","",'Cadastro de Cargos'!C61)),"",IF('Cadastro de Cargos'!C61="","",'Cadastro de Cargos'!C61))</f>
        <v/>
      </c>
      <c r="AH53" s="5"/>
      <c r="AI53" s="5"/>
      <c r="AJ53" s="70" t="str">
        <f>IF(C53="","",COUNTIF(Absenteismo!$D$6:$D$100,'Cadastro de Funcionários'!C53))</f>
        <v/>
      </c>
      <c r="AK53" s="70" t="str">
        <f>IF($C53="","",COUNTIFS(Absenteismo!$D$6:$D$100,'Cadastro de Funcionários'!$C53,Absenteismo!$E$6:$E$100,"Sim"))</f>
        <v/>
      </c>
      <c r="AL53" s="70" t="str">
        <f>IF($C53="","",COUNTIFS(Absenteismo!$D$6:$D$100,'Cadastro de Funcionários'!$C53,Absenteismo!$E$6:$E$100,"Não"))</f>
        <v/>
      </c>
      <c r="AM53" s="70" t="str">
        <f>IF($C53="","",COUNTIFS(Absenteismo!$D$6:$D$100,'Cadastro de Funcionários'!$C53,Absenteismo!$E$6:$E$100,"Sim",Absenteismo!$F$6:$F$100,"Sim"))</f>
        <v/>
      </c>
      <c r="AN53" s="70" t="str">
        <f>IF($C53="","",COUNTIFS(Absenteismo!$D$6:$D$100,'Cadastro de Funcionários'!$C53,Absenteismo!$E$6:$E$100,"Sim",Absenteismo!$F$6:$F$100,"Não"))</f>
        <v/>
      </c>
      <c r="AO53" s="26"/>
      <c r="AP53" s="26"/>
      <c r="AQ53" s="26"/>
    </row>
    <row r="54" spans="1:43" ht="22.5" customHeight="1">
      <c r="A54" s="29"/>
      <c r="B54" s="5"/>
      <c r="C54" s="37"/>
      <c r="D54" s="37"/>
      <c r="E54" s="37"/>
      <c r="F54" s="37"/>
      <c r="G54" s="37"/>
      <c r="H54" s="68"/>
      <c r="I54" s="68"/>
      <c r="J54" s="76" t="str">
        <f t="shared" si="10"/>
        <v/>
      </c>
      <c r="K54" s="5"/>
      <c r="L54" s="5" t="str">
        <f>IF(ISERROR(
IF(G54="","",VLOOKUP(C54,Promoções!$C$6:$F$292,4,0))),G54,IF(G54="","",VLOOKUP(C54,Promoções!$C$6:$F$292,4,0)))</f>
        <v/>
      </c>
      <c r="M54" s="5" t="str">
        <f>IF(ISERROR(
IF(L54="","",VLOOKUP(L54,'Cadastro de Cargos'!$C$7:$D$100,2,0))),"",IF(L54="","",VLOOKUP(L54,'Cadastro de Cargos'!$C$7:$D$100,2,0)))</f>
        <v/>
      </c>
      <c r="N54" s="5" t="str">
        <f t="shared" ca="1" si="11"/>
        <v/>
      </c>
      <c r="O54" s="57" t="str">
        <f t="shared" ca="1" si="12"/>
        <v/>
      </c>
      <c r="P54" s="57" t="str">
        <f>IF(ISERROR(
IF(W54="","",IF(AND(W54&lt;='Cad Iniciais'!$D$6,Y54&gt;'Cad Iniciais'!$D$6),1,0))),"",IF(W54="","",IF(AND(W54&lt;='Cad Iniciais'!$D$6,Y54&gt;'Cad Iniciais'!$D$6),1,0)))</f>
        <v/>
      </c>
      <c r="Q54" s="57" t="str">
        <f>IF(ISERROR(
IF(W54="","",IF(AND(W54&lt;=('Cad Iniciais'!$D$6-1),Y54&gt;'Cad Iniciais'!$D$6-1),1,0))),"",IF(W54="","",IF(W54="","",IF(AND(W54&lt;=('Cad Iniciais'!$D$6-1),Y54&gt;'Cad Iniciais'!$D$6-1),1,0))))</f>
        <v/>
      </c>
      <c r="R54" s="26" t="str">
        <f t="shared" ca="1" si="13"/>
        <v/>
      </c>
      <c r="S54" s="26" t="str">
        <f t="shared" ca="1" si="14"/>
        <v/>
      </c>
      <c r="T54" s="26" t="str">
        <f t="shared" ca="1" si="15"/>
        <v/>
      </c>
      <c r="U54" s="26" t="str">
        <f>IF(ISERROR(
IF(H54="","",IF(YEAR(H54)&lt;='Cad Iniciais'!$D$6,"SIM",""))),"",IF(H54="","",IF(YEAR(H54)&lt;='Cad Iniciais'!$D$6,"SIM","")))</f>
        <v/>
      </c>
      <c r="V54" s="26" t="str">
        <f ca="1">IF(ISERROR(
IF(H54="","",IF(AND(YEAR(H54)='Cad Iniciais'!$D$6,I54="Ativo",TODAY()-H54&gt;90),"SIM",IF(AND(YEAR(H54)='Cad Iniciais'!$D$6,I54-H54&gt;90),"SIM","")))),"",IF(H54="","",IF(AND(YEAR(H54)='Cad Iniciais'!$D$6,I54="Ativo",TODAY()-H54&gt;90),"SIM",IF(AND(YEAR(H54)='Cad Iniciais'!$D$6,I54-H54&gt;90),"SIM",""))))</f>
        <v/>
      </c>
      <c r="W54" s="26" t="str">
        <f t="shared" si="16"/>
        <v/>
      </c>
      <c r="X54" s="26" t="str">
        <f t="shared" si="17"/>
        <v/>
      </c>
      <c r="Y54" s="26" t="str">
        <f t="shared" si="18"/>
        <v/>
      </c>
      <c r="Z54" s="26" t="str">
        <f t="shared" si="19"/>
        <v/>
      </c>
      <c r="AA54" s="26" t="str">
        <f>IF(ISERROR(
IF(W54="","",IF(AND(W54&lt;='Cad Iniciais'!$D$6,Y54&gt;'Cad Iniciais'!$D$6),1,0))),"",IF(W54="","",IF(AND(W54&lt;='Cad Iniciais'!$D$6,Y54&gt;'Cad Iniciais'!$D$6),1,0)))</f>
        <v/>
      </c>
      <c r="AB54" s="26" t="str">
        <f>IF(ISERROR(
IF(W54="","",IF(AND(W54&lt;=('Cad Iniciais'!$D$6-1),Y54&gt;'Cad Iniciais'!$D$6-1),1,0))),"",IF(W54="","",IF(W54="","",IF(AND(W54&lt;=('Cad Iniciais'!$D$6-1),Y54&gt;'Cad Iniciais'!$D$6-1),1,0))))</f>
        <v/>
      </c>
      <c r="AC54" s="61" t="str">
        <f>IF(ISERROR(
IF(I54="Ativo","",VLOOKUP(C54,Demissões!$C$6:$E$100,3,0))),"",IF(I54="Ativo","",VLOOKUP(C54,Demissões!$C$6:$E$100,3,0)))</f>
        <v/>
      </c>
      <c r="AD54" s="5"/>
      <c r="AE54" s="5"/>
      <c r="AF54" s="5"/>
      <c r="AG54" s="5" t="str">
        <f>IF(ISERROR(
IF('Cadastro de Cargos'!C62="","",'Cadastro de Cargos'!C62)),"",IF('Cadastro de Cargos'!C62="","",'Cadastro de Cargos'!C62))</f>
        <v/>
      </c>
      <c r="AH54" s="5"/>
      <c r="AI54" s="5"/>
      <c r="AJ54" s="70" t="str">
        <f>IF(C54="","",COUNTIF(Absenteismo!$D$6:$D$100,'Cadastro de Funcionários'!C54))</f>
        <v/>
      </c>
      <c r="AK54" s="70" t="str">
        <f>IF($C54="","",COUNTIFS(Absenteismo!$D$6:$D$100,'Cadastro de Funcionários'!$C54,Absenteismo!$E$6:$E$100,"Sim"))</f>
        <v/>
      </c>
      <c r="AL54" s="70" t="str">
        <f>IF($C54="","",COUNTIFS(Absenteismo!$D$6:$D$100,'Cadastro de Funcionários'!$C54,Absenteismo!$E$6:$E$100,"Não"))</f>
        <v/>
      </c>
      <c r="AM54" s="70" t="str">
        <f>IF($C54="","",COUNTIFS(Absenteismo!$D$6:$D$100,'Cadastro de Funcionários'!$C54,Absenteismo!$E$6:$E$100,"Sim",Absenteismo!$F$6:$F$100,"Sim"))</f>
        <v/>
      </c>
      <c r="AN54" s="70" t="str">
        <f>IF($C54="","",COUNTIFS(Absenteismo!$D$6:$D$100,'Cadastro de Funcionários'!$C54,Absenteismo!$E$6:$E$100,"Sim",Absenteismo!$F$6:$F$100,"Não"))</f>
        <v/>
      </c>
      <c r="AO54" s="26"/>
      <c r="AP54" s="26"/>
      <c r="AQ54" s="26"/>
    </row>
    <row r="55" spans="1:43" ht="22.5" customHeight="1">
      <c r="A55" s="29"/>
      <c r="B55" s="5"/>
      <c r="C55" s="37"/>
      <c r="D55" s="37"/>
      <c r="E55" s="37"/>
      <c r="F55" s="37"/>
      <c r="G55" s="37"/>
      <c r="H55" s="68"/>
      <c r="I55" s="68"/>
      <c r="J55" s="76" t="str">
        <f t="shared" si="10"/>
        <v/>
      </c>
      <c r="K55" s="5"/>
      <c r="L55" s="5" t="str">
        <f>IF(ISERROR(
IF(G55="","",VLOOKUP(C55,Promoções!$C$6:$F$292,4,0))),G55,IF(G55="","",VLOOKUP(C55,Promoções!$C$6:$F$292,4,0)))</f>
        <v/>
      </c>
      <c r="M55" s="5" t="str">
        <f>IF(ISERROR(
IF(L55="","",VLOOKUP(L55,'Cadastro de Cargos'!$C$7:$D$100,2,0))),"",IF(L55="","",VLOOKUP(L55,'Cadastro de Cargos'!$C$7:$D$100,2,0)))</f>
        <v/>
      </c>
      <c r="N55" s="5" t="str">
        <f t="shared" ca="1" si="11"/>
        <v/>
      </c>
      <c r="O55" s="57" t="str">
        <f t="shared" ca="1" si="12"/>
        <v/>
      </c>
      <c r="P55" s="57" t="str">
        <f>IF(ISERROR(
IF(W55="","",IF(AND(W55&lt;='Cad Iniciais'!$D$6,Y55&gt;'Cad Iniciais'!$D$6),1,0))),"",IF(W55="","",IF(AND(W55&lt;='Cad Iniciais'!$D$6,Y55&gt;'Cad Iniciais'!$D$6),1,0)))</f>
        <v/>
      </c>
      <c r="Q55" s="57" t="str">
        <f>IF(ISERROR(
IF(W55="","",IF(AND(W55&lt;=('Cad Iniciais'!$D$6-1),Y55&gt;'Cad Iniciais'!$D$6-1),1,0))),"",IF(W55="","",IF(W55="","",IF(AND(W55&lt;=('Cad Iniciais'!$D$6-1),Y55&gt;'Cad Iniciais'!$D$6-1),1,0))))</f>
        <v/>
      </c>
      <c r="R55" s="26" t="str">
        <f t="shared" ca="1" si="13"/>
        <v/>
      </c>
      <c r="S55" s="26" t="str">
        <f t="shared" ca="1" si="14"/>
        <v/>
      </c>
      <c r="T55" s="26" t="str">
        <f t="shared" ca="1" si="15"/>
        <v/>
      </c>
      <c r="U55" s="26" t="str">
        <f>IF(ISERROR(
IF(H55="","",IF(YEAR(H55)&lt;='Cad Iniciais'!$D$6,"SIM",""))),"",IF(H55="","",IF(YEAR(H55)&lt;='Cad Iniciais'!$D$6,"SIM","")))</f>
        <v/>
      </c>
      <c r="V55" s="26" t="str">
        <f ca="1">IF(ISERROR(
IF(H55="","",IF(AND(YEAR(H55)='Cad Iniciais'!$D$6,I55="Ativo",TODAY()-H55&gt;90),"SIM",IF(AND(YEAR(H55)='Cad Iniciais'!$D$6,I55-H55&gt;90),"SIM","")))),"",IF(H55="","",IF(AND(YEAR(H55)='Cad Iniciais'!$D$6,I55="Ativo",TODAY()-H55&gt;90),"SIM",IF(AND(YEAR(H55)='Cad Iniciais'!$D$6,I55-H55&gt;90),"SIM",""))))</f>
        <v/>
      </c>
      <c r="W55" s="26" t="str">
        <f t="shared" si="16"/>
        <v/>
      </c>
      <c r="X55" s="26" t="str">
        <f t="shared" si="17"/>
        <v/>
      </c>
      <c r="Y55" s="26" t="str">
        <f t="shared" si="18"/>
        <v/>
      </c>
      <c r="Z55" s="26" t="str">
        <f t="shared" si="19"/>
        <v/>
      </c>
      <c r="AA55" s="26" t="str">
        <f>IF(ISERROR(
IF(W55="","",IF(AND(W55&lt;='Cad Iniciais'!$D$6,Y55&gt;'Cad Iniciais'!$D$6),1,0))),"",IF(W55="","",IF(AND(W55&lt;='Cad Iniciais'!$D$6,Y55&gt;'Cad Iniciais'!$D$6),1,0)))</f>
        <v/>
      </c>
      <c r="AB55" s="26" t="str">
        <f>IF(ISERROR(
IF(W55="","",IF(AND(W55&lt;=('Cad Iniciais'!$D$6-1),Y55&gt;'Cad Iniciais'!$D$6-1),1,0))),"",IF(W55="","",IF(W55="","",IF(AND(W55&lt;=('Cad Iniciais'!$D$6-1),Y55&gt;'Cad Iniciais'!$D$6-1),1,0))))</f>
        <v/>
      </c>
      <c r="AC55" s="61" t="str">
        <f>IF(ISERROR(
IF(I55="Ativo","",VLOOKUP(C55,Demissões!$C$6:$E$100,3,0))),"",IF(I55="Ativo","",VLOOKUP(C55,Demissões!$C$6:$E$100,3,0)))</f>
        <v/>
      </c>
      <c r="AD55" s="5"/>
      <c r="AE55" s="5"/>
      <c r="AF55" s="5"/>
      <c r="AG55" s="5" t="str">
        <f>IF(ISERROR(
IF('Cadastro de Cargos'!C63="","",'Cadastro de Cargos'!C63)),"",IF('Cadastro de Cargos'!C63="","",'Cadastro de Cargos'!C63))</f>
        <v/>
      </c>
      <c r="AH55" s="5"/>
      <c r="AI55" s="5"/>
      <c r="AJ55" s="70" t="str">
        <f>IF(C55="","",COUNTIF(Absenteismo!$D$6:$D$100,'Cadastro de Funcionários'!C55))</f>
        <v/>
      </c>
      <c r="AK55" s="70" t="str">
        <f>IF($C55="","",COUNTIFS(Absenteismo!$D$6:$D$100,'Cadastro de Funcionários'!$C55,Absenteismo!$E$6:$E$100,"Sim"))</f>
        <v/>
      </c>
      <c r="AL55" s="70" t="str">
        <f>IF($C55="","",COUNTIFS(Absenteismo!$D$6:$D$100,'Cadastro de Funcionários'!$C55,Absenteismo!$E$6:$E$100,"Não"))</f>
        <v/>
      </c>
      <c r="AM55" s="70" t="str">
        <f>IF($C55="","",COUNTIFS(Absenteismo!$D$6:$D$100,'Cadastro de Funcionários'!$C55,Absenteismo!$E$6:$E$100,"Sim",Absenteismo!$F$6:$F$100,"Sim"))</f>
        <v/>
      </c>
      <c r="AN55" s="70" t="str">
        <f>IF($C55="","",COUNTIFS(Absenteismo!$D$6:$D$100,'Cadastro de Funcionários'!$C55,Absenteismo!$E$6:$E$100,"Sim",Absenteismo!$F$6:$F$100,"Não"))</f>
        <v/>
      </c>
      <c r="AO55" s="26"/>
      <c r="AP55" s="26"/>
      <c r="AQ55" s="26"/>
    </row>
    <row r="56" spans="1:43" ht="22.5" customHeight="1">
      <c r="A56" s="29"/>
      <c r="B56" s="5"/>
      <c r="C56" s="37"/>
      <c r="D56" s="37"/>
      <c r="E56" s="37"/>
      <c r="F56" s="37"/>
      <c r="G56" s="37"/>
      <c r="H56" s="68"/>
      <c r="I56" s="68"/>
      <c r="J56" s="76" t="str">
        <f t="shared" si="10"/>
        <v/>
      </c>
      <c r="K56" s="5"/>
      <c r="L56" s="5" t="str">
        <f>IF(ISERROR(
IF(G56="","",VLOOKUP(C56,Promoções!$C$6:$F$292,4,0))),G56,IF(G56="","",VLOOKUP(C56,Promoções!$C$6:$F$292,4,0)))</f>
        <v/>
      </c>
      <c r="M56" s="5" t="str">
        <f>IF(ISERROR(
IF(L56="","",VLOOKUP(L56,'Cadastro de Cargos'!$C$7:$D$100,2,0))),"",IF(L56="","",VLOOKUP(L56,'Cadastro de Cargos'!$C$7:$D$100,2,0)))</f>
        <v/>
      </c>
      <c r="N56" s="5" t="str">
        <f t="shared" ca="1" si="11"/>
        <v/>
      </c>
      <c r="O56" s="57" t="str">
        <f t="shared" ca="1" si="12"/>
        <v/>
      </c>
      <c r="P56" s="57" t="str">
        <f>IF(ISERROR(
IF(W56="","",IF(AND(W56&lt;='Cad Iniciais'!$D$6,Y56&gt;'Cad Iniciais'!$D$6),1,0))),"",IF(W56="","",IF(AND(W56&lt;='Cad Iniciais'!$D$6,Y56&gt;'Cad Iniciais'!$D$6),1,0)))</f>
        <v/>
      </c>
      <c r="Q56" s="57" t="str">
        <f>IF(ISERROR(
IF(W56="","",IF(AND(W56&lt;=('Cad Iniciais'!$D$6-1),Y56&gt;'Cad Iniciais'!$D$6-1),1,0))),"",IF(W56="","",IF(W56="","",IF(AND(W56&lt;=('Cad Iniciais'!$D$6-1),Y56&gt;'Cad Iniciais'!$D$6-1),1,0))))</f>
        <v/>
      </c>
      <c r="R56" s="26" t="str">
        <f t="shared" ca="1" si="13"/>
        <v/>
      </c>
      <c r="S56" s="26" t="str">
        <f t="shared" ca="1" si="14"/>
        <v/>
      </c>
      <c r="T56" s="26" t="str">
        <f t="shared" ca="1" si="15"/>
        <v/>
      </c>
      <c r="U56" s="26" t="str">
        <f>IF(ISERROR(
IF(H56="","",IF(YEAR(H56)&lt;='Cad Iniciais'!$D$6,"SIM",""))),"",IF(H56="","",IF(YEAR(H56)&lt;='Cad Iniciais'!$D$6,"SIM","")))</f>
        <v/>
      </c>
      <c r="V56" s="26" t="str">
        <f ca="1">IF(ISERROR(
IF(H56="","",IF(AND(YEAR(H56)='Cad Iniciais'!$D$6,I56="Ativo",TODAY()-H56&gt;90),"SIM",IF(AND(YEAR(H56)='Cad Iniciais'!$D$6,I56-H56&gt;90),"SIM","")))),"",IF(H56="","",IF(AND(YEAR(H56)='Cad Iniciais'!$D$6,I56="Ativo",TODAY()-H56&gt;90),"SIM",IF(AND(YEAR(H56)='Cad Iniciais'!$D$6,I56-H56&gt;90),"SIM",""))))</f>
        <v/>
      </c>
      <c r="W56" s="26" t="str">
        <f t="shared" si="16"/>
        <v/>
      </c>
      <c r="X56" s="26" t="str">
        <f t="shared" si="17"/>
        <v/>
      </c>
      <c r="Y56" s="26" t="str">
        <f t="shared" si="18"/>
        <v/>
      </c>
      <c r="Z56" s="26" t="str">
        <f t="shared" si="19"/>
        <v/>
      </c>
      <c r="AA56" s="26" t="str">
        <f>IF(ISERROR(
IF(W56="","",IF(AND(W56&lt;='Cad Iniciais'!$D$6,Y56&gt;'Cad Iniciais'!$D$6),1,0))),"",IF(W56="","",IF(AND(W56&lt;='Cad Iniciais'!$D$6,Y56&gt;'Cad Iniciais'!$D$6),1,0)))</f>
        <v/>
      </c>
      <c r="AB56" s="26" t="str">
        <f>IF(ISERROR(
IF(W56="","",IF(AND(W56&lt;=('Cad Iniciais'!$D$6-1),Y56&gt;'Cad Iniciais'!$D$6-1),1,0))),"",IF(W56="","",IF(W56="","",IF(AND(W56&lt;=('Cad Iniciais'!$D$6-1),Y56&gt;'Cad Iniciais'!$D$6-1),1,0))))</f>
        <v/>
      </c>
      <c r="AC56" s="61" t="str">
        <f>IF(ISERROR(
IF(I56="Ativo","",VLOOKUP(C56,Demissões!$C$6:$E$100,3,0))),"",IF(I56="Ativo","",VLOOKUP(C56,Demissões!$C$6:$E$100,3,0)))</f>
        <v/>
      </c>
      <c r="AD56" s="5"/>
      <c r="AE56" s="5"/>
      <c r="AF56" s="5"/>
      <c r="AG56" s="5" t="str">
        <f>IF(ISERROR(
IF('Cadastro de Cargos'!C64="","",'Cadastro de Cargos'!C64)),"",IF('Cadastro de Cargos'!C64="","",'Cadastro de Cargos'!C64))</f>
        <v/>
      </c>
      <c r="AH56" s="5"/>
      <c r="AI56" s="5"/>
      <c r="AJ56" s="70" t="str">
        <f>IF(C56="","",COUNTIF(Absenteismo!$D$6:$D$100,'Cadastro de Funcionários'!C56))</f>
        <v/>
      </c>
      <c r="AK56" s="70" t="str">
        <f>IF($C56="","",COUNTIFS(Absenteismo!$D$6:$D$100,'Cadastro de Funcionários'!$C56,Absenteismo!$E$6:$E$100,"Sim"))</f>
        <v/>
      </c>
      <c r="AL56" s="70" t="str">
        <f>IF($C56="","",COUNTIFS(Absenteismo!$D$6:$D$100,'Cadastro de Funcionários'!$C56,Absenteismo!$E$6:$E$100,"Não"))</f>
        <v/>
      </c>
      <c r="AM56" s="70" t="str">
        <f>IF($C56="","",COUNTIFS(Absenteismo!$D$6:$D$100,'Cadastro de Funcionários'!$C56,Absenteismo!$E$6:$E$100,"Sim",Absenteismo!$F$6:$F$100,"Sim"))</f>
        <v/>
      </c>
      <c r="AN56" s="70" t="str">
        <f>IF($C56="","",COUNTIFS(Absenteismo!$D$6:$D$100,'Cadastro de Funcionários'!$C56,Absenteismo!$E$6:$E$100,"Sim",Absenteismo!$F$6:$F$100,"Não"))</f>
        <v/>
      </c>
      <c r="AO56" s="26"/>
      <c r="AP56" s="26"/>
      <c r="AQ56" s="26"/>
    </row>
    <row r="57" spans="1:43" ht="22.5" customHeight="1">
      <c r="A57" s="29"/>
      <c r="B57" s="5"/>
      <c r="C57" s="37"/>
      <c r="D57" s="37"/>
      <c r="E57" s="37"/>
      <c r="F57" s="37"/>
      <c r="G57" s="37"/>
      <c r="H57" s="68"/>
      <c r="I57" s="68"/>
      <c r="J57" s="76" t="str">
        <f t="shared" si="10"/>
        <v/>
      </c>
      <c r="K57" s="5"/>
      <c r="L57" s="5" t="str">
        <f>IF(ISERROR(
IF(G57="","",VLOOKUP(C57,Promoções!$C$6:$F$292,4,0))),G57,IF(G57="","",VLOOKUP(C57,Promoções!$C$6:$F$292,4,0)))</f>
        <v/>
      </c>
      <c r="M57" s="5" t="str">
        <f>IF(ISERROR(
IF(L57="","",VLOOKUP(L57,'Cadastro de Cargos'!$C$7:$D$100,2,0))),"",IF(L57="","",VLOOKUP(L57,'Cadastro de Cargos'!$C$7:$D$100,2,0)))</f>
        <v/>
      </c>
      <c r="N57" s="5" t="str">
        <f t="shared" ca="1" si="11"/>
        <v/>
      </c>
      <c r="O57" s="57" t="str">
        <f t="shared" ca="1" si="12"/>
        <v/>
      </c>
      <c r="P57" s="57" t="str">
        <f>IF(ISERROR(
IF(W57="","",IF(AND(W57&lt;='Cad Iniciais'!$D$6,Y57&gt;'Cad Iniciais'!$D$6),1,0))),"",IF(W57="","",IF(AND(W57&lt;='Cad Iniciais'!$D$6,Y57&gt;'Cad Iniciais'!$D$6),1,0)))</f>
        <v/>
      </c>
      <c r="Q57" s="57" t="str">
        <f>IF(ISERROR(
IF(W57="","",IF(AND(W57&lt;=('Cad Iniciais'!$D$6-1),Y57&gt;'Cad Iniciais'!$D$6-1),1,0))),"",IF(W57="","",IF(W57="","",IF(AND(W57&lt;=('Cad Iniciais'!$D$6-1),Y57&gt;'Cad Iniciais'!$D$6-1),1,0))))</f>
        <v/>
      </c>
      <c r="R57" s="26" t="str">
        <f t="shared" ca="1" si="13"/>
        <v/>
      </c>
      <c r="S57" s="26" t="str">
        <f t="shared" ca="1" si="14"/>
        <v/>
      </c>
      <c r="T57" s="26" t="str">
        <f t="shared" ca="1" si="15"/>
        <v/>
      </c>
      <c r="U57" s="26" t="str">
        <f>IF(ISERROR(
IF(H57="","",IF(YEAR(H57)&lt;='Cad Iniciais'!$D$6,"SIM",""))),"",IF(H57="","",IF(YEAR(H57)&lt;='Cad Iniciais'!$D$6,"SIM","")))</f>
        <v/>
      </c>
      <c r="V57" s="26" t="str">
        <f ca="1">IF(ISERROR(
IF(H57="","",IF(AND(YEAR(H57)='Cad Iniciais'!$D$6,I57="Ativo",TODAY()-H57&gt;90),"SIM",IF(AND(YEAR(H57)='Cad Iniciais'!$D$6,I57-H57&gt;90),"SIM","")))),"",IF(H57="","",IF(AND(YEAR(H57)='Cad Iniciais'!$D$6,I57="Ativo",TODAY()-H57&gt;90),"SIM",IF(AND(YEAR(H57)='Cad Iniciais'!$D$6,I57-H57&gt;90),"SIM",""))))</f>
        <v/>
      </c>
      <c r="W57" s="26" t="str">
        <f t="shared" si="16"/>
        <v/>
      </c>
      <c r="X57" s="26" t="str">
        <f t="shared" si="17"/>
        <v/>
      </c>
      <c r="Y57" s="26" t="str">
        <f t="shared" si="18"/>
        <v/>
      </c>
      <c r="Z57" s="26" t="str">
        <f t="shared" si="19"/>
        <v/>
      </c>
      <c r="AA57" s="26" t="str">
        <f>IF(ISERROR(
IF(W57="","",IF(AND(W57&lt;='Cad Iniciais'!$D$6,Y57&gt;'Cad Iniciais'!$D$6),1,0))),"",IF(W57="","",IF(AND(W57&lt;='Cad Iniciais'!$D$6,Y57&gt;'Cad Iniciais'!$D$6),1,0)))</f>
        <v/>
      </c>
      <c r="AB57" s="26" t="str">
        <f>IF(ISERROR(
IF(W57="","",IF(AND(W57&lt;=('Cad Iniciais'!$D$6-1),Y57&gt;'Cad Iniciais'!$D$6-1),1,0))),"",IF(W57="","",IF(W57="","",IF(AND(W57&lt;=('Cad Iniciais'!$D$6-1),Y57&gt;'Cad Iniciais'!$D$6-1),1,0))))</f>
        <v/>
      </c>
      <c r="AC57" s="61" t="str">
        <f>IF(ISERROR(
IF(I57="Ativo","",VLOOKUP(C57,Demissões!$C$6:$E$100,3,0))),"",IF(I57="Ativo","",VLOOKUP(C57,Demissões!$C$6:$E$100,3,0)))</f>
        <v/>
      </c>
      <c r="AD57" s="5"/>
      <c r="AE57" s="5"/>
      <c r="AF57" s="5"/>
      <c r="AG57" s="5" t="str">
        <f>IF(ISERROR(
IF('Cadastro de Cargos'!C65="","",'Cadastro de Cargos'!C65)),"",IF('Cadastro de Cargos'!C65="","",'Cadastro de Cargos'!C65))</f>
        <v/>
      </c>
      <c r="AH57" s="5"/>
      <c r="AI57" s="5"/>
      <c r="AJ57" s="70" t="str">
        <f>IF(C57="","",COUNTIF(Absenteismo!$D$6:$D$100,'Cadastro de Funcionários'!C57))</f>
        <v/>
      </c>
      <c r="AK57" s="70" t="str">
        <f>IF($C57="","",COUNTIFS(Absenteismo!$D$6:$D$100,'Cadastro de Funcionários'!$C57,Absenteismo!$E$6:$E$100,"Sim"))</f>
        <v/>
      </c>
      <c r="AL57" s="70" t="str">
        <f>IF($C57="","",COUNTIFS(Absenteismo!$D$6:$D$100,'Cadastro de Funcionários'!$C57,Absenteismo!$E$6:$E$100,"Não"))</f>
        <v/>
      </c>
      <c r="AM57" s="70" t="str">
        <f>IF($C57="","",COUNTIFS(Absenteismo!$D$6:$D$100,'Cadastro de Funcionários'!$C57,Absenteismo!$E$6:$E$100,"Sim",Absenteismo!$F$6:$F$100,"Sim"))</f>
        <v/>
      </c>
      <c r="AN57" s="70" t="str">
        <f>IF($C57="","",COUNTIFS(Absenteismo!$D$6:$D$100,'Cadastro de Funcionários'!$C57,Absenteismo!$E$6:$E$100,"Sim",Absenteismo!$F$6:$F$100,"Não"))</f>
        <v/>
      </c>
      <c r="AO57" s="26"/>
      <c r="AP57" s="26"/>
      <c r="AQ57" s="26"/>
    </row>
    <row r="58" spans="1:43" ht="22.5" customHeight="1">
      <c r="A58" s="29"/>
      <c r="B58" s="5"/>
      <c r="C58" s="37"/>
      <c r="D58" s="37"/>
      <c r="E58" s="37"/>
      <c r="F58" s="37"/>
      <c r="G58" s="37"/>
      <c r="H58" s="68"/>
      <c r="I58" s="68"/>
      <c r="J58" s="76" t="str">
        <f t="shared" si="10"/>
        <v/>
      </c>
      <c r="K58" s="5"/>
      <c r="L58" s="5" t="str">
        <f>IF(ISERROR(
IF(G58="","",VLOOKUP(C58,Promoções!$C$6:$F$292,4,0))),G58,IF(G58="","",VLOOKUP(C58,Promoções!$C$6:$F$292,4,0)))</f>
        <v/>
      </c>
      <c r="M58" s="5" t="str">
        <f>IF(ISERROR(
IF(L58="","",VLOOKUP(L58,'Cadastro de Cargos'!$C$7:$D$100,2,0))),"",IF(L58="","",VLOOKUP(L58,'Cadastro de Cargos'!$C$7:$D$100,2,0)))</f>
        <v/>
      </c>
      <c r="N58" s="5" t="str">
        <f t="shared" ca="1" si="11"/>
        <v/>
      </c>
      <c r="O58" s="57" t="str">
        <f t="shared" ca="1" si="12"/>
        <v/>
      </c>
      <c r="P58" s="57" t="str">
        <f>IF(ISERROR(
IF(W58="","",IF(AND(W58&lt;='Cad Iniciais'!$D$6,Y58&gt;'Cad Iniciais'!$D$6),1,0))),"",IF(W58="","",IF(AND(W58&lt;='Cad Iniciais'!$D$6,Y58&gt;'Cad Iniciais'!$D$6),1,0)))</f>
        <v/>
      </c>
      <c r="Q58" s="57" t="str">
        <f>IF(ISERROR(
IF(W58="","",IF(AND(W58&lt;=('Cad Iniciais'!$D$6-1),Y58&gt;'Cad Iniciais'!$D$6-1),1,0))),"",IF(W58="","",IF(W58="","",IF(AND(W58&lt;=('Cad Iniciais'!$D$6-1),Y58&gt;'Cad Iniciais'!$D$6-1),1,0))))</f>
        <v/>
      </c>
      <c r="R58" s="26" t="str">
        <f t="shared" ca="1" si="13"/>
        <v/>
      </c>
      <c r="S58" s="26" t="str">
        <f t="shared" ca="1" si="14"/>
        <v/>
      </c>
      <c r="T58" s="26" t="str">
        <f t="shared" ca="1" si="15"/>
        <v/>
      </c>
      <c r="U58" s="26" t="str">
        <f>IF(ISERROR(
IF(H58="","",IF(YEAR(H58)&lt;='Cad Iniciais'!$D$6,"SIM",""))),"",IF(H58="","",IF(YEAR(H58)&lt;='Cad Iniciais'!$D$6,"SIM","")))</f>
        <v/>
      </c>
      <c r="V58" s="26" t="str">
        <f ca="1">IF(ISERROR(
IF(H58="","",IF(AND(YEAR(H58)='Cad Iniciais'!$D$6,I58="Ativo",TODAY()-H58&gt;90),"SIM",IF(AND(YEAR(H58)='Cad Iniciais'!$D$6,I58-H58&gt;90),"SIM","")))),"",IF(H58="","",IF(AND(YEAR(H58)='Cad Iniciais'!$D$6,I58="Ativo",TODAY()-H58&gt;90),"SIM",IF(AND(YEAR(H58)='Cad Iniciais'!$D$6,I58-H58&gt;90),"SIM",""))))</f>
        <v/>
      </c>
      <c r="W58" s="26" t="str">
        <f t="shared" si="16"/>
        <v/>
      </c>
      <c r="X58" s="26" t="str">
        <f t="shared" si="17"/>
        <v/>
      </c>
      <c r="Y58" s="26" t="str">
        <f t="shared" si="18"/>
        <v/>
      </c>
      <c r="Z58" s="26" t="str">
        <f t="shared" si="19"/>
        <v/>
      </c>
      <c r="AA58" s="26" t="str">
        <f>IF(ISERROR(
IF(W58="","",IF(AND(W58&lt;='Cad Iniciais'!$D$6,Y58&gt;'Cad Iniciais'!$D$6),1,0))),"",IF(W58="","",IF(AND(W58&lt;='Cad Iniciais'!$D$6,Y58&gt;'Cad Iniciais'!$D$6),1,0)))</f>
        <v/>
      </c>
      <c r="AB58" s="26" t="str">
        <f>IF(ISERROR(
IF(W58="","",IF(AND(W58&lt;=('Cad Iniciais'!$D$6-1),Y58&gt;'Cad Iniciais'!$D$6-1),1,0))),"",IF(W58="","",IF(W58="","",IF(AND(W58&lt;=('Cad Iniciais'!$D$6-1),Y58&gt;'Cad Iniciais'!$D$6-1),1,0))))</f>
        <v/>
      </c>
      <c r="AC58" s="61" t="str">
        <f>IF(ISERROR(
IF(I58="Ativo","",VLOOKUP(C58,Demissões!$C$6:$E$100,3,0))),"",IF(I58="Ativo","",VLOOKUP(C58,Demissões!$C$6:$E$100,3,0)))</f>
        <v/>
      </c>
      <c r="AD58" s="5"/>
      <c r="AE58" s="5"/>
      <c r="AF58" s="5"/>
      <c r="AG58" s="5" t="str">
        <f>IF(ISERROR(
IF('Cadastro de Cargos'!C66="","",'Cadastro de Cargos'!C66)),"",IF('Cadastro de Cargos'!C66="","",'Cadastro de Cargos'!C66))</f>
        <v/>
      </c>
      <c r="AH58" s="5"/>
      <c r="AI58" s="5"/>
      <c r="AJ58" s="70" t="str">
        <f>IF(C58="","",COUNTIF(Absenteismo!$D$6:$D$100,'Cadastro de Funcionários'!C58))</f>
        <v/>
      </c>
      <c r="AK58" s="70" t="str">
        <f>IF($C58="","",COUNTIFS(Absenteismo!$D$6:$D$100,'Cadastro de Funcionários'!$C58,Absenteismo!$E$6:$E$100,"Sim"))</f>
        <v/>
      </c>
      <c r="AL58" s="70" t="str">
        <f>IF($C58="","",COUNTIFS(Absenteismo!$D$6:$D$100,'Cadastro de Funcionários'!$C58,Absenteismo!$E$6:$E$100,"Não"))</f>
        <v/>
      </c>
      <c r="AM58" s="70" t="str">
        <f>IF($C58="","",COUNTIFS(Absenteismo!$D$6:$D$100,'Cadastro de Funcionários'!$C58,Absenteismo!$E$6:$E$100,"Sim",Absenteismo!$F$6:$F$100,"Sim"))</f>
        <v/>
      </c>
      <c r="AN58" s="70" t="str">
        <f>IF($C58="","",COUNTIFS(Absenteismo!$D$6:$D$100,'Cadastro de Funcionários'!$C58,Absenteismo!$E$6:$E$100,"Sim",Absenteismo!$F$6:$F$100,"Não"))</f>
        <v/>
      </c>
      <c r="AO58" s="26"/>
      <c r="AP58" s="26"/>
      <c r="AQ58" s="26"/>
    </row>
    <row r="59" spans="1:43" ht="22.5" customHeight="1">
      <c r="A59" s="29"/>
      <c r="B59" s="5"/>
      <c r="C59" s="37"/>
      <c r="D59" s="37"/>
      <c r="E59" s="37"/>
      <c r="F59" s="37"/>
      <c r="G59" s="37"/>
      <c r="H59" s="68"/>
      <c r="I59" s="68"/>
      <c r="J59" s="76" t="str">
        <f t="shared" si="10"/>
        <v/>
      </c>
      <c r="K59" s="5"/>
      <c r="L59" s="5" t="str">
        <f>IF(ISERROR(
IF(G59="","",VLOOKUP(C59,Promoções!$C$6:$F$292,4,0))),G59,IF(G59="","",VLOOKUP(C59,Promoções!$C$6:$F$292,4,0)))</f>
        <v/>
      </c>
      <c r="M59" s="5" t="str">
        <f>IF(ISERROR(
IF(L59="","",VLOOKUP(L59,'Cadastro de Cargos'!$C$7:$D$100,2,0))),"",IF(L59="","",VLOOKUP(L59,'Cadastro de Cargos'!$C$7:$D$100,2,0)))</f>
        <v/>
      </c>
      <c r="N59" s="5" t="str">
        <f t="shared" ca="1" si="11"/>
        <v/>
      </c>
      <c r="O59" s="57" t="str">
        <f t="shared" ca="1" si="12"/>
        <v/>
      </c>
      <c r="P59" s="57" t="str">
        <f>IF(ISERROR(
IF(W59="","",IF(AND(W59&lt;='Cad Iniciais'!$D$6,Y59&gt;'Cad Iniciais'!$D$6),1,0))),"",IF(W59="","",IF(AND(W59&lt;='Cad Iniciais'!$D$6,Y59&gt;'Cad Iniciais'!$D$6),1,0)))</f>
        <v/>
      </c>
      <c r="Q59" s="57" t="str">
        <f>IF(ISERROR(
IF(W59="","",IF(AND(W59&lt;=('Cad Iniciais'!$D$6-1),Y59&gt;'Cad Iniciais'!$D$6-1),1,0))),"",IF(W59="","",IF(W59="","",IF(AND(W59&lt;=('Cad Iniciais'!$D$6-1),Y59&gt;'Cad Iniciais'!$D$6-1),1,0))))</f>
        <v/>
      </c>
      <c r="R59" s="26" t="str">
        <f t="shared" ca="1" si="13"/>
        <v/>
      </c>
      <c r="S59" s="26" t="str">
        <f t="shared" ca="1" si="14"/>
        <v/>
      </c>
      <c r="T59" s="26" t="str">
        <f t="shared" ca="1" si="15"/>
        <v/>
      </c>
      <c r="U59" s="26" t="str">
        <f>IF(ISERROR(
IF(H59="","",IF(YEAR(H59)&lt;='Cad Iniciais'!$D$6,"SIM",""))),"",IF(H59="","",IF(YEAR(H59)&lt;='Cad Iniciais'!$D$6,"SIM","")))</f>
        <v/>
      </c>
      <c r="V59" s="26" t="str">
        <f ca="1">IF(ISERROR(
IF(H59="","",IF(AND(YEAR(H59)='Cad Iniciais'!$D$6,I59="Ativo",TODAY()-H59&gt;90),"SIM",IF(AND(YEAR(H59)='Cad Iniciais'!$D$6,I59-H59&gt;90),"SIM","")))),"",IF(H59="","",IF(AND(YEAR(H59)='Cad Iniciais'!$D$6,I59="Ativo",TODAY()-H59&gt;90),"SIM",IF(AND(YEAR(H59)='Cad Iniciais'!$D$6,I59-H59&gt;90),"SIM",""))))</f>
        <v/>
      </c>
      <c r="W59" s="26" t="str">
        <f t="shared" si="16"/>
        <v/>
      </c>
      <c r="X59" s="26" t="str">
        <f t="shared" si="17"/>
        <v/>
      </c>
      <c r="Y59" s="26" t="str">
        <f t="shared" si="18"/>
        <v/>
      </c>
      <c r="Z59" s="26" t="str">
        <f t="shared" si="19"/>
        <v/>
      </c>
      <c r="AA59" s="26" t="str">
        <f>IF(ISERROR(
IF(W59="","",IF(AND(W59&lt;='Cad Iniciais'!$D$6,Y59&gt;'Cad Iniciais'!$D$6),1,0))),"",IF(W59="","",IF(AND(W59&lt;='Cad Iniciais'!$D$6,Y59&gt;'Cad Iniciais'!$D$6),1,0)))</f>
        <v/>
      </c>
      <c r="AB59" s="26" t="str">
        <f>IF(ISERROR(
IF(W59="","",IF(AND(W59&lt;=('Cad Iniciais'!$D$6-1),Y59&gt;'Cad Iniciais'!$D$6-1),1,0))),"",IF(W59="","",IF(W59="","",IF(AND(W59&lt;=('Cad Iniciais'!$D$6-1),Y59&gt;'Cad Iniciais'!$D$6-1),1,0))))</f>
        <v/>
      </c>
      <c r="AC59" s="61" t="str">
        <f>IF(ISERROR(
IF(I59="Ativo","",VLOOKUP(C59,Demissões!$C$6:$E$100,3,0))),"",IF(I59="Ativo","",VLOOKUP(C59,Demissões!$C$6:$E$100,3,0)))</f>
        <v/>
      </c>
      <c r="AD59" s="5"/>
      <c r="AE59" s="5"/>
      <c r="AF59" s="5"/>
      <c r="AG59" s="5" t="str">
        <f>IF(ISERROR(
IF('Cadastro de Cargos'!C67="","",'Cadastro de Cargos'!C67)),"",IF('Cadastro de Cargos'!C67="","",'Cadastro de Cargos'!C67))</f>
        <v/>
      </c>
      <c r="AH59" s="5"/>
      <c r="AI59" s="5"/>
      <c r="AJ59" s="70" t="str">
        <f>IF(C59="","",COUNTIF(Absenteismo!$D$6:$D$100,'Cadastro de Funcionários'!C59))</f>
        <v/>
      </c>
      <c r="AK59" s="70" t="str">
        <f>IF($C59="","",COUNTIFS(Absenteismo!$D$6:$D$100,'Cadastro de Funcionários'!$C59,Absenteismo!$E$6:$E$100,"Sim"))</f>
        <v/>
      </c>
      <c r="AL59" s="70" t="str">
        <f>IF($C59="","",COUNTIFS(Absenteismo!$D$6:$D$100,'Cadastro de Funcionários'!$C59,Absenteismo!$E$6:$E$100,"Não"))</f>
        <v/>
      </c>
      <c r="AM59" s="70" t="str">
        <f>IF($C59="","",COUNTIFS(Absenteismo!$D$6:$D$100,'Cadastro de Funcionários'!$C59,Absenteismo!$E$6:$E$100,"Sim",Absenteismo!$F$6:$F$100,"Sim"))</f>
        <v/>
      </c>
      <c r="AN59" s="70" t="str">
        <f>IF($C59="","",COUNTIFS(Absenteismo!$D$6:$D$100,'Cadastro de Funcionários'!$C59,Absenteismo!$E$6:$E$100,"Sim",Absenteismo!$F$6:$F$100,"Não"))</f>
        <v/>
      </c>
      <c r="AO59" s="26"/>
      <c r="AP59" s="26"/>
      <c r="AQ59" s="26"/>
    </row>
    <row r="60" spans="1:43" ht="22.5" customHeight="1">
      <c r="A60" s="29"/>
      <c r="B60" s="5"/>
      <c r="C60" s="37"/>
      <c r="D60" s="37"/>
      <c r="E60" s="37"/>
      <c r="F60" s="37"/>
      <c r="G60" s="37"/>
      <c r="H60" s="68"/>
      <c r="I60" s="68"/>
      <c r="J60" s="76" t="str">
        <f t="shared" si="10"/>
        <v/>
      </c>
      <c r="K60" s="5"/>
      <c r="L60" s="5" t="str">
        <f>IF(ISERROR(
IF(G60="","",VLOOKUP(C60,Promoções!$C$6:$F$292,4,0))),G60,IF(G60="","",VLOOKUP(C60,Promoções!$C$6:$F$292,4,0)))</f>
        <v/>
      </c>
      <c r="M60" s="5" t="str">
        <f>IF(ISERROR(
IF(L60="","",VLOOKUP(L60,'Cadastro de Cargos'!$C$7:$D$100,2,0))),"",IF(L60="","",VLOOKUP(L60,'Cadastro de Cargos'!$C$7:$D$100,2,0)))</f>
        <v/>
      </c>
      <c r="N60" s="5" t="str">
        <f t="shared" ca="1" si="11"/>
        <v/>
      </c>
      <c r="O60" s="57" t="str">
        <f t="shared" ca="1" si="12"/>
        <v/>
      </c>
      <c r="P60" s="57" t="str">
        <f>IF(ISERROR(
IF(W60="","",IF(AND(W60&lt;='Cad Iniciais'!$D$6,Y60&gt;'Cad Iniciais'!$D$6),1,0))),"",IF(W60="","",IF(AND(W60&lt;='Cad Iniciais'!$D$6,Y60&gt;'Cad Iniciais'!$D$6),1,0)))</f>
        <v/>
      </c>
      <c r="Q60" s="57" t="str">
        <f>IF(ISERROR(
IF(W60="","",IF(AND(W60&lt;=('Cad Iniciais'!$D$6-1),Y60&gt;'Cad Iniciais'!$D$6-1),1,0))),"",IF(W60="","",IF(W60="","",IF(AND(W60&lt;=('Cad Iniciais'!$D$6-1),Y60&gt;'Cad Iniciais'!$D$6-1),1,0))))</f>
        <v/>
      </c>
      <c r="R60" s="26" t="str">
        <f t="shared" ca="1" si="13"/>
        <v/>
      </c>
      <c r="S60" s="26" t="str">
        <f t="shared" ca="1" si="14"/>
        <v/>
      </c>
      <c r="T60" s="26" t="str">
        <f t="shared" ca="1" si="15"/>
        <v/>
      </c>
      <c r="U60" s="26" t="str">
        <f>IF(ISERROR(
IF(H60="","",IF(YEAR(H60)&lt;='Cad Iniciais'!$D$6,"SIM",""))),"",IF(H60="","",IF(YEAR(H60)&lt;='Cad Iniciais'!$D$6,"SIM","")))</f>
        <v/>
      </c>
      <c r="V60" s="26" t="str">
        <f ca="1">IF(ISERROR(
IF(H60="","",IF(AND(YEAR(H60)='Cad Iniciais'!$D$6,I60="Ativo",TODAY()-H60&gt;90),"SIM",IF(AND(YEAR(H60)='Cad Iniciais'!$D$6,I60-H60&gt;90),"SIM","")))),"",IF(H60="","",IF(AND(YEAR(H60)='Cad Iniciais'!$D$6,I60="Ativo",TODAY()-H60&gt;90),"SIM",IF(AND(YEAR(H60)='Cad Iniciais'!$D$6,I60-H60&gt;90),"SIM",""))))</f>
        <v/>
      </c>
      <c r="W60" s="26" t="str">
        <f t="shared" si="16"/>
        <v/>
      </c>
      <c r="X60" s="26" t="str">
        <f t="shared" si="17"/>
        <v/>
      </c>
      <c r="Y60" s="26" t="str">
        <f t="shared" si="18"/>
        <v/>
      </c>
      <c r="Z60" s="26" t="str">
        <f t="shared" si="19"/>
        <v/>
      </c>
      <c r="AA60" s="26" t="str">
        <f>IF(ISERROR(
IF(W60="","",IF(AND(W60&lt;='Cad Iniciais'!$D$6,Y60&gt;'Cad Iniciais'!$D$6),1,0))),"",IF(W60="","",IF(AND(W60&lt;='Cad Iniciais'!$D$6,Y60&gt;'Cad Iniciais'!$D$6),1,0)))</f>
        <v/>
      </c>
      <c r="AB60" s="26" t="str">
        <f>IF(ISERROR(
IF(W60="","",IF(AND(W60&lt;=('Cad Iniciais'!$D$6-1),Y60&gt;'Cad Iniciais'!$D$6-1),1,0))),"",IF(W60="","",IF(W60="","",IF(AND(W60&lt;=('Cad Iniciais'!$D$6-1),Y60&gt;'Cad Iniciais'!$D$6-1),1,0))))</f>
        <v/>
      </c>
      <c r="AC60" s="61" t="str">
        <f>IF(ISERROR(
IF(I60="Ativo","",VLOOKUP(C60,Demissões!$C$6:$E$100,3,0))),"",IF(I60="Ativo","",VLOOKUP(C60,Demissões!$C$6:$E$100,3,0)))</f>
        <v/>
      </c>
      <c r="AD60" s="5"/>
      <c r="AE60" s="5"/>
      <c r="AF60" s="5"/>
      <c r="AG60" s="5" t="str">
        <f>IF(ISERROR(
IF('Cadastro de Cargos'!C68="","",'Cadastro de Cargos'!C68)),"",IF('Cadastro de Cargos'!C68="","",'Cadastro de Cargos'!C68))</f>
        <v/>
      </c>
      <c r="AH60" s="5"/>
      <c r="AI60" s="5"/>
      <c r="AJ60" s="70" t="str">
        <f>IF(C60="","",COUNTIF(Absenteismo!$D$6:$D$100,'Cadastro de Funcionários'!C60))</f>
        <v/>
      </c>
      <c r="AK60" s="70" t="str">
        <f>IF($C60="","",COUNTIFS(Absenteismo!$D$6:$D$100,'Cadastro de Funcionários'!$C60,Absenteismo!$E$6:$E$100,"Sim"))</f>
        <v/>
      </c>
      <c r="AL60" s="70" t="str">
        <f>IF($C60="","",COUNTIFS(Absenteismo!$D$6:$D$100,'Cadastro de Funcionários'!$C60,Absenteismo!$E$6:$E$100,"Não"))</f>
        <v/>
      </c>
      <c r="AM60" s="70" t="str">
        <f>IF($C60="","",COUNTIFS(Absenteismo!$D$6:$D$100,'Cadastro de Funcionários'!$C60,Absenteismo!$E$6:$E$100,"Sim",Absenteismo!$F$6:$F$100,"Sim"))</f>
        <v/>
      </c>
      <c r="AN60" s="70" t="str">
        <f>IF($C60="","",COUNTIFS(Absenteismo!$D$6:$D$100,'Cadastro de Funcionários'!$C60,Absenteismo!$E$6:$E$100,"Sim",Absenteismo!$F$6:$F$100,"Não"))</f>
        <v/>
      </c>
      <c r="AO60" s="26"/>
      <c r="AP60" s="26"/>
      <c r="AQ60" s="26"/>
    </row>
    <row r="61" spans="1:43" ht="22.5" customHeight="1">
      <c r="A61" s="29"/>
      <c r="B61" s="5"/>
      <c r="C61" s="37"/>
      <c r="D61" s="37"/>
      <c r="E61" s="37"/>
      <c r="F61" s="37"/>
      <c r="G61" s="37"/>
      <c r="H61" s="68"/>
      <c r="I61" s="68"/>
      <c r="J61" s="76" t="str">
        <f t="shared" si="10"/>
        <v/>
      </c>
      <c r="K61" s="5"/>
      <c r="L61" s="5" t="str">
        <f>IF(ISERROR(
IF(G61="","",VLOOKUP(C61,Promoções!$C$6:$F$292,4,0))),G61,IF(G61="","",VLOOKUP(C61,Promoções!$C$6:$F$292,4,0)))</f>
        <v/>
      </c>
      <c r="M61" s="5" t="str">
        <f>IF(ISERROR(
IF(L61="","",VLOOKUP(L61,'Cadastro de Cargos'!$C$7:$D$100,2,0))),"",IF(L61="","",VLOOKUP(L61,'Cadastro de Cargos'!$C$7:$D$100,2,0)))</f>
        <v/>
      </c>
      <c r="N61" s="5" t="str">
        <f t="shared" ca="1" si="11"/>
        <v/>
      </c>
      <c r="O61" s="57" t="str">
        <f t="shared" ca="1" si="12"/>
        <v/>
      </c>
      <c r="P61" s="57" t="str">
        <f>IF(ISERROR(
IF(W61="","",IF(AND(W61&lt;='Cad Iniciais'!$D$6,Y61&gt;'Cad Iniciais'!$D$6),1,0))),"",IF(W61="","",IF(AND(W61&lt;='Cad Iniciais'!$D$6,Y61&gt;'Cad Iniciais'!$D$6),1,0)))</f>
        <v/>
      </c>
      <c r="Q61" s="57" t="str">
        <f>IF(ISERROR(
IF(W61="","",IF(AND(W61&lt;=('Cad Iniciais'!$D$6-1),Y61&gt;'Cad Iniciais'!$D$6-1),1,0))),"",IF(W61="","",IF(W61="","",IF(AND(W61&lt;=('Cad Iniciais'!$D$6-1),Y61&gt;'Cad Iniciais'!$D$6-1),1,0))))</f>
        <v/>
      </c>
      <c r="R61" s="26" t="str">
        <f t="shared" ca="1" si="13"/>
        <v/>
      </c>
      <c r="S61" s="26" t="str">
        <f t="shared" ca="1" si="14"/>
        <v/>
      </c>
      <c r="T61" s="26" t="str">
        <f t="shared" ca="1" si="15"/>
        <v/>
      </c>
      <c r="U61" s="26" t="str">
        <f>IF(ISERROR(
IF(H61="","",IF(YEAR(H61)&lt;='Cad Iniciais'!$D$6,"SIM",""))),"",IF(H61="","",IF(YEAR(H61)&lt;='Cad Iniciais'!$D$6,"SIM","")))</f>
        <v/>
      </c>
      <c r="V61" s="26" t="str">
        <f ca="1">IF(ISERROR(
IF(H61="","",IF(AND(YEAR(H61)='Cad Iniciais'!$D$6,I61="Ativo",TODAY()-H61&gt;90),"SIM",IF(AND(YEAR(H61)='Cad Iniciais'!$D$6,I61-H61&gt;90),"SIM","")))),"",IF(H61="","",IF(AND(YEAR(H61)='Cad Iniciais'!$D$6,I61="Ativo",TODAY()-H61&gt;90),"SIM",IF(AND(YEAR(H61)='Cad Iniciais'!$D$6,I61-H61&gt;90),"SIM",""))))</f>
        <v/>
      </c>
      <c r="W61" s="26" t="str">
        <f t="shared" si="16"/>
        <v/>
      </c>
      <c r="X61" s="26" t="str">
        <f t="shared" si="17"/>
        <v/>
      </c>
      <c r="Y61" s="26" t="str">
        <f t="shared" si="18"/>
        <v/>
      </c>
      <c r="Z61" s="26" t="str">
        <f t="shared" si="19"/>
        <v/>
      </c>
      <c r="AA61" s="26" t="str">
        <f>IF(ISERROR(
IF(W61="","",IF(AND(W61&lt;='Cad Iniciais'!$D$6,Y61&gt;'Cad Iniciais'!$D$6),1,0))),"",IF(W61="","",IF(AND(W61&lt;='Cad Iniciais'!$D$6,Y61&gt;'Cad Iniciais'!$D$6),1,0)))</f>
        <v/>
      </c>
      <c r="AB61" s="26" t="str">
        <f>IF(ISERROR(
IF(W61="","",IF(AND(W61&lt;=('Cad Iniciais'!$D$6-1),Y61&gt;'Cad Iniciais'!$D$6-1),1,0))),"",IF(W61="","",IF(W61="","",IF(AND(W61&lt;=('Cad Iniciais'!$D$6-1),Y61&gt;'Cad Iniciais'!$D$6-1),1,0))))</f>
        <v/>
      </c>
      <c r="AC61" s="61" t="str">
        <f>IF(ISERROR(
IF(I61="Ativo","",VLOOKUP(C61,Demissões!$C$6:$E$100,3,0))),"",IF(I61="Ativo","",VLOOKUP(C61,Demissões!$C$6:$E$100,3,0)))</f>
        <v/>
      </c>
      <c r="AD61" s="5"/>
      <c r="AE61" s="5"/>
      <c r="AF61" s="5"/>
      <c r="AG61" s="5" t="str">
        <f>IF(ISERROR(
IF('Cadastro de Cargos'!C69="","",'Cadastro de Cargos'!C69)),"",IF('Cadastro de Cargos'!C69="","",'Cadastro de Cargos'!C69))</f>
        <v/>
      </c>
      <c r="AH61" s="5"/>
      <c r="AI61" s="5"/>
      <c r="AJ61" s="70" t="str">
        <f>IF(C61="","",COUNTIF(Absenteismo!$D$6:$D$100,'Cadastro de Funcionários'!C61))</f>
        <v/>
      </c>
      <c r="AK61" s="70" t="str">
        <f>IF($C61="","",COUNTIFS(Absenteismo!$D$6:$D$100,'Cadastro de Funcionários'!$C61,Absenteismo!$E$6:$E$100,"Sim"))</f>
        <v/>
      </c>
      <c r="AL61" s="70" t="str">
        <f>IF($C61="","",COUNTIFS(Absenteismo!$D$6:$D$100,'Cadastro de Funcionários'!$C61,Absenteismo!$E$6:$E$100,"Não"))</f>
        <v/>
      </c>
      <c r="AM61" s="70" t="str">
        <f>IF($C61="","",COUNTIFS(Absenteismo!$D$6:$D$100,'Cadastro de Funcionários'!$C61,Absenteismo!$E$6:$E$100,"Sim",Absenteismo!$F$6:$F$100,"Sim"))</f>
        <v/>
      </c>
      <c r="AN61" s="70" t="str">
        <f>IF($C61="","",COUNTIFS(Absenteismo!$D$6:$D$100,'Cadastro de Funcionários'!$C61,Absenteismo!$E$6:$E$100,"Sim",Absenteismo!$F$6:$F$100,"Não"))</f>
        <v/>
      </c>
      <c r="AO61" s="26"/>
      <c r="AP61" s="26"/>
      <c r="AQ61" s="26"/>
    </row>
    <row r="62" spans="1:43" ht="22.5" customHeight="1">
      <c r="A62" s="29"/>
      <c r="B62" s="5"/>
      <c r="C62" s="37"/>
      <c r="D62" s="37"/>
      <c r="E62" s="37"/>
      <c r="F62" s="37"/>
      <c r="G62" s="37"/>
      <c r="H62" s="68"/>
      <c r="I62" s="68"/>
      <c r="J62" s="76" t="str">
        <f t="shared" si="10"/>
        <v/>
      </c>
      <c r="K62" s="5"/>
      <c r="L62" s="5" t="str">
        <f>IF(ISERROR(
IF(G62="","",VLOOKUP(C62,Promoções!$C$6:$F$292,4,0))),G62,IF(G62="","",VLOOKUP(C62,Promoções!$C$6:$F$292,4,0)))</f>
        <v/>
      </c>
      <c r="M62" s="5" t="str">
        <f>IF(ISERROR(
IF(L62="","",VLOOKUP(L62,'Cadastro de Cargos'!$C$7:$D$100,2,0))),"",IF(L62="","",VLOOKUP(L62,'Cadastro de Cargos'!$C$7:$D$100,2,0)))</f>
        <v/>
      </c>
      <c r="N62" s="5" t="str">
        <f t="shared" ca="1" si="11"/>
        <v/>
      </c>
      <c r="O62" s="57" t="str">
        <f t="shared" ca="1" si="12"/>
        <v/>
      </c>
      <c r="P62" s="57" t="str">
        <f>IF(ISERROR(
IF(W62="","",IF(AND(W62&lt;='Cad Iniciais'!$D$6,Y62&gt;'Cad Iniciais'!$D$6),1,0))),"",IF(W62="","",IF(AND(W62&lt;='Cad Iniciais'!$D$6,Y62&gt;'Cad Iniciais'!$D$6),1,0)))</f>
        <v/>
      </c>
      <c r="Q62" s="57" t="str">
        <f>IF(ISERROR(
IF(W62="","",IF(AND(W62&lt;=('Cad Iniciais'!$D$6-1),Y62&gt;'Cad Iniciais'!$D$6-1),1,0))),"",IF(W62="","",IF(W62="","",IF(AND(W62&lt;=('Cad Iniciais'!$D$6-1),Y62&gt;'Cad Iniciais'!$D$6-1),1,0))))</f>
        <v/>
      </c>
      <c r="R62" s="26" t="str">
        <f t="shared" ca="1" si="13"/>
        <v/>
      </c>
      <c r="S62" s="26" t="str">
        <f t="shared" ca="1" si="14"/>
        <v/>
      </c>
      <c r="T62" s="26" t="str">
        <f t="shared" ca="1" si="15"/>
        <v/>
      </c>
      <c r="U62" s="26" t="str">
        <f>IF(ISERROR(
IF(H62="","",IF(YEAR(H62)&lt;='Cad Iniciais'!$D$6,"SIM",""))),"",IF(H62="","",IF(YEAR(H62)&lt;='Cad Iniciais'!$D$6,"SIM","")))</f>
        <v/>
      </c>
      <c r="V62" s="26" t="str">
        <f ca="1">IF(ISERROR(
IF(H62="","",IF(AND(YEAR(H62)='Cad Iniciais'!$D$6,I62="Ativo",TODAY()-H62&gt;90),"SIM",IF(AND(YEAR(H62)='Cad Iniciais'!$D$6,I62-H62&gt;90),"SIM","")))),"",IF(H62="","",IF(AND(YEAR(H62)='Cad Iniciais'!$D$6,I62="Ativo",TODAY()-H62&gt;90),"SIM",IF(AND(YEAR(H62)='Cad Iniciais'!$D$6,I62-H62&gt;90),"SIM",""))))</f>
        <v/>
      </c>
      <c r="W62" s="26" t="str">
        <f t="shared" si="16"/>
        <v/>
      </c>
      <c r="X62" s="26" t="str">
        <f t="shared" si="17"/>
        <v/>
      </c>
      <c r="Y62" s="26" t="str">
        <f t="shared" si="18"/>
        <v/>
      </c>
      <c r="Z62" s="26" t="str">
        <f t="shared" si="19"/>
        <v/>
      </c>
      <c r="AA62" s="26" t="str">
        <f>IF(ISERROR(
IF(W62="","",IF(AND(W62&lt;='Cad Iniciais'!$D$6,Y62&gt;'Cad Iniciais'!$D$6),1,0))),"",IF(W62="","",IF(AND(W62&lt;='Cad Iniciais'!$D$6,Y62&gt;'Cad Iniciais'!$D$6),1,0)))</f>
        <v/>
      </c>
      <c r="AB62" s="26" t="str">
        <f>IF(ISERROR(
IF(W62="","",IF(AND(W62&lt;=('Cad Iniciais'!$D$6-1),Y62&gt;'Cad Iniciais'!$D$6-1),1,0))),"",IF(W62="","",IF(W62="","",IF(AND(W62&lt;=('Cad Iniciais'!$D$6-1),Y62&gt;'Cad Iniciais'!$D$6-1),1,0))))</f>
        <v/>
      </c>
      <c r="AC62" s="61" t="str">
        <f>IF(ISERROR(
IF(I62="Ativo","",VLOOKUP(C62,Demissões!$C$6:$E$100,3,0))),"",IF(I62="Ativo","",VLOOKUP(C62,Demissões!$C$6:$E$100,3,0)))</f>
        <v/>
      </c>
      <c r="AD62" s="5"/>
      <c r="AE62" s="5"/>
      <c r="AF62" s="5"/>
      <c r="AG62" s="5" t="str">
        <f>IF(ISERROR(
IF('Cadastro de Cargos'!C70="","",'Cadastro de Cargos'!C70)),"",IF('Cadastro de Cargos'!C70="","",'Cadastro de Cargos'!C70))</f>
        <v/>
      </c>
      <c r="AH62" s="5"/>
      <c r="AI62" s="5"/>
      <c r="AJ62" s="70" t="str">
        <f>IF(C62="","",COUNTIF(Absenteismo!$D$6:$D$100,'Cadastro de Funcionários'!C62))</f>
        <v/>
      </c>
      <c r="AK62" s="70" t="str">
        <f>IF($C62="","",COUNTIFS(Absenteismo!$D$6:$D$100,'Cadastro de Funcionários'!$C62,Absenteismo!$E$6:$E$100,"Sim"))</f>
        <v/>
      </c>
      <c r="AL62" s="70" t="str">
        <f>IF($C62="","",COUNTIFS(Absenteismo!$D$6:$D$100,'Cadastro de Funcionários'!$C62,Absenteismo!$E$6:$E$100,"Não"))</f>
        <v/>
      </c>
      <c r="AM62" s="70" t="str">
        <f>IF($C62="","",COUNTIFS(Absenteismo!$D$6:$D$100,'Cadastro de Funcionários'!$C62,Absenteismo!$E$6:$E$100,"Sim",Absenteismo!$F$6:$F$100,"Sim"))</f>
        <v/>
      </c>
      <c r="AN62" s="70" t="str">
        <f>IF($C62="","",COUNTIFS(Absenteismo!$D$6:$D$100,'Cadastro de Funcionários'!$C62,Absenteismo!$E$6:$E$100,"Sim",Absenteismo!$F$6:$F$100,"Não"))</f>
        <v/>
      </c>
      <c r="AO62" s="26"/>
      <c r="AP62" s="26"/>
      <c r="AQ62" s="26"/>
    </row>
    <row r="63" spans="1:43" ht="22.5" customHeight="1">
      <c r="A63" s="29"/>
      <c r="B63" s="5"/>
      <c r="C63" s="37"/>
      <c r="D63" s="37"/>
      <c r="E63" s="37"/>
      <c r="F63" s="37"/>
      <c r="G63" s="37"/>
      <c r="H63" s="68"/>
      <c r="I63" s="68"/>
      <c r="J63" s="76" t="str">
        <f t="shared" si="10"/>
        <v/>
      </c>
      <c r="K63" s="5"/>
      <c r="L63" s="5" t="str">
        <f>IF(ISERROR(
IF(G63="","",VLOOKUP(C63,Promoções!$C$6:$F$292,4,0))),G63,IF(G63="","",VLOOKUP(C63,Promoções!$C$6:$F$292,4,0)))</f>
        <v/>
      </c>
      <c r="M63" s="5" t="str">
        <f>IF(ISERROR(
IF(L63="","",VLOOKUP(L63,'Cadastro de Cargos'!$C$7:$D$100,2,0))),"",IF(L63="","",VLOOKUP(L63,'Cadastro de Cargos'!$C$7:$D$100,2,0)))</f>
        <v/>
      </c>
      <c r="N63" s="5" t="str">
        <f t="shared" ca="1" si="11"/>
        <v/>
      </c>
      <c r="O63" s="57" t="str">
        <f t="shared" ca="1" si="12"/>
        <v/>
      </c>
      <c r="P63" s="57" t="str">
        <f>IF(ISERROR(
IF(W63="","",IF(AND(W63&lt;='Cad Iniciais'!$D$6,Y63&gt;'Cad Iniciais'!$D$6),1,0))),"",IF(W63="","",IF(AND(W63&lt;='Cad Iniciais'!$D$6,Y63&gt;'Cad Iniciais'!$D$6),1,0)))</f>
        <v/>
      </c>
      <c r="Q63" s="57" t="str">
        <f>IF(ISERROR(
IF(W63="","",IF(AND(W63&lt;=('Cad Iniciais'!$D$6-1),Y63&gt;'Cad Iniciais'!$D$6-1),1,0))),"",IF(W63="","",IF(W63="","",IF(AND(W63&lt;=('Cad Iniciais'!$D$6-1),Y63&gt;'Cad Iniciais'!$D$6-1),1,0))))</f>
        <v/>
      </c>
      <c r="R63" s="26" t="str">
        <f t="shared" ca="1" si="13"/>
        <v/>
      </c>
      <c r="S63" s="26" t="str">
        <f t="shared" ca="1" si="14"/>
        <v/>
      </c>
      <c r="T63" s="26" t="str">
        <f t="shared" ca="1" si="15"/>
        <v/>
      </c>
      <c r="U63" s="26" t="str">
        <f>IF(ISERROR(
IF(H63="","",IF(YEAR(H63)&lt;='Cad Iniciais'!$D$6,"SIM",""))),"",IF(H63="","",IF(YEAR(H63)&lt;='Cad Iniciais'!$D$6,"SIM","")))</f>
        <v/>
      </c>
      <c r="V63" s="26" t="str">
        <f ca="1">IF(ISERROR(
IF(H63="","",IF(AND(YEAR(H63)='Cad Iniciais'!$D$6,I63="Ativo",TODAY()-H63&gt;90),"SIM",IF(AND(YEAR(H63)='Cad Iniciais'!$D$6,I63-H63&gt;90),"SIM","")))),"",IF(H63="","",IF(AND(YEAR(H63)='Cad Iniciais'!$D$6,I63="Ativo",TODAY()-H63&gt;90),"SIM",IF(AND(YEAR(H63)='Cad Iniciais'!$D$6,I63-H63&gt;90),"SIM",""))))</f>
        <v/>
      </c>
      <c r="W63" s="26" t="str">
        <f t="shared" si="16"/>
        <v/>
      </c>
      <c r="X63" s="26" t="str">
        <f t="shared" si="17"/>
        <v/>
      </c>
      <c r="Y63" s="26" t="str">
        <f t="shared" si="18"/>
        <v/>
      </c>
      <c r="Z63" s="26" t="str">
        <f t="shared" si="19"/>
        <v/>
      </c>
      <c r="AA63" s="26" t="str">
        <f>IF(ISERROR(
IF(W63="","",IF(AND(W63&lt;='Cad Iniciais'!$D$6,Y63&gt;'Cad Iniciais'!$D$6),1,0))),"",IF(W63="","",IF(AND(W63&lt;='Cad Iniciais'!$D$6,Y63&gt;'Cad Iniciais'!$D$6),1,0)))</f>
        <v/>
      </c>
      <c r="AB63" s="26" t="str">
        <f>IF(ISERROR(
IF(W63="","",IF(AND(W63&lt;=('Cad Iniciais'!$D$6-1),Y63&gt;'Cad Iniciais'!$D$6-1),1,0))),"",IF(W63="","",IF(W63="","",IF(AND(W63&lt;=('Cad Iniciais'!$D$6-1),Y63&gt;'Cad Iniciais'!$D$6-1),1,0))))</f>
        <v/>
      </c>
      <c r="AC63" s="61" t="str">
        <f>IF(ISERROR(
IF(I63="Ativo","",VLOOKUP(C63,Demissões!$C$6:$E$100,3,0))),"",IF(I63="Ativo","",VLOOKUP(C63,Demissões!$C$6:$E$100,3,0)))</f>
        <v/>
      </c>
      <c r="AD63" s="5"/>
      <c r="AE63" s="5"/>
      <c r="AF63" s="5"/>
      <c r="AG63" s="5" t="str">
        <f>IF(ISERROR(
IF('Cadastro de Cargos'!C71="","",'Cadastro de Cargos'!C71)),"",IF('Cadastro de Cargos'!C71="","",'Cadastro de Cargos'!C71))</f>
        <v/>
      </c>
      <c r="AH63" s="5"/>
      <c r="AI63" s="5"/>
      <c r="AJ63" s="70" t="str">
        <f>IF(C63="","",COUNTIF(Absenteismo!$D$6:$D$100,'Cadastro de Funcionários'!C63))</f>
        <v/>
      </c>
      <c r="AK63" s="70" t="str">
        <f>IF($C63="","",COUNTIFS(Absenteismo!$D$6:$D$100,'Cadastro de Funcionários'!$C63,Absenteismo!$E$6:$E$100,"Sim"))</f>
        <v/>
      </c>
      <c r="AL63" s="70" t="str">
        <f>IF($C63="","",COUNTIFS(Absenteismo!$D$6:$D$100,'Cadastro de Funcionários'!$C63,Absenteismo!$E$6:$E$100,"Não"))</f>
        <v/>
      </c>
      <c r="AM63" s="70" t="str">
        <f>IF($C63="","",COUNTIFS(Absenteismo!$D$6:$D$100,'Cadastro de Funcionários'!$C63,Absenteismo!$E$6:$E$100,"Sim",Absenteismo!$F$6:$F$100,"Sim"))</f>
        <v/>
      </c>
      <c r="AN63" s="70" t="str">
        <f>IF($C63="","",COUNTIFS(Absenteismo!$D$6:$D$100,'Cadastro de Funcionários'!$C63,Absenteismo!$E$6:$E$100,"Sim",Absenteismo!$F$6:$F$100,"Não"))</f>
        <v/>
      </c>
      <c r="AO63" s="26"/>
      <c r="AP63" s="26"/>
      <c r="AQ63" s="26"/>
    </row>
    <row r="64" spans="1:43" ht="22.5" customHeight="1">
      <c r="A64" s="29"/>
      <c r="B64" s="5"/>
      <c r="C64" s="37"/>
      <c r="D64" s="37"/>
      <c r="E64" s="37"/>
      <c r="F64" s="37"/>
      <c r="G64" s="37"/>
      <c r="H64" s="68"/>
      <c r="I64" s="68"/>
      <c r="J64" s="76" t="str">
        <f t="shared" si="10"/>
        <v/>
      </c>
      <c r="K64" s="5"/>
      <c r="L64" s="5" t="str">
        <f>IF(ISERROR(
IF(G64="","",VLOOKUP(C64,Promoções!$C$6:$F$292,4,0))),G64,IF(G64="","",VLOOKUP(C64,Promoções!$C$6:$F$292,4,0)))</f>
        <v/>
      </c>
      <c r="M64" s="5" t="str">
        <f>IF(ISERROR(
IF(L64="","",VLOOKUP(L64,'Cadastro de Cargos'!$C$7:$D$100,2,0))),"",IF(L64="","",VLOOKUP(L64,'Cadastro de Cargos'!$C$7:$D$100,2,0)))</f>
        <v/>
      </c>
      <c r="N64" s="5" t="str">
        <f t="shared" ca="1" si="11"/>
        <v/>
      </c>
      <c r="O64" s="57" t="str">
        <f t="shared" ca="1" si="12"/>
        <v/>
      </c>
      <c r="P64" s="57" t="str">
        <f>IF(ISERROR(
IF(W64="","",IF(AND(W64&lt;='Cad Iniciais'!$D$6,Y64&gt;'Cad Iniciais'!$D$6),1,0))),"",IF(W64="","",IF(AND(W64&lt;='Cad Iniciais'!$D$6,Y64&gt;'Cad Iniciais'!$D$6),1,0)))</f>
        <v/>
      </c>
      <c r="Q64" s="57" t="str">
        <f>IF(ISERROR(
IF(W64="","",IF(AND(W64&lt;=('Cad Iniciais'!$D$6-1),Y64&gt;'Cad Iniciais'!$D$6-1),1,0))),"",IF(W64="","",IF(W64="","",IF(AND(W64&lt;=('Cad Iniciais'!$D$6-1),Y64&gt;'Cad Iniciais'!$D$6-1),1,0))))</f>
        <v/>
      </c>
      <c r="R64" s="26" t="str">
        <f t="shared" ca="1" si="13"/>
        <v/>
      </c>
      <c r="S64" s="26" t="str">
        <f t="shared" ca="1" si="14"/>
        <v/>
      </c>
      <c r="T64" s="26" t="str">
        <f t="shared" ca="1" si="15"/>
        <v/>
      </c>
      <c r="U64" s="26" t="str">
        <f>IF(ISERROR(
IF(H64="","",IF(YEAR(H64)&lt;='Cad Iniciais'!$D$6,"SIM",""))),"",IF(H64="","",IF(YEAR(H64)&lt;='Cad Iniciais'!$D$6,"SIM","")))</f>
        <v/>
      </c>
      <c r="V64" s="26" t="str">
        <f ca="1">IF(ISERROR(
IF(H64="","",IF(AND(YEAR(H64)='Cad Iniciais'!$D$6,I64="Ativo",TODAY()-H64&gt;90),"SIM",IF(AND(YEAR(H64)='Cad Iniciais'!$D$6,I64-H64&gt;90),"SIM","")))),"",IF(H64="","",IF(AND(YEAR(H64)='Cad Iniciais'!$D$6,I64="Ativo",TODAY()-H64&gt;90),"SIM",IF(AND(YEAR(H64)='Cad Iniciais'!$D$6,I64-H64&gt;90),"SIM",""))))</f>
        <v/>
      </c>
      <c r="W64" s="26" t="str">
        <f t="shared" si="16"/>
        <v/>
      </c>
      <c r="X64" s="26" t="str">
        <f t="shared" si="17"/>
        <v/>
      </c>
      <c r="Y64" s="26" t="str">
        <f t="shared" si="18"/>
        <v/>
      </c>
      <c r="Z64" s="26" t="str">
        <f t="shared" si="19"/>
        <v/>
      </c>
      <c r="AA64" s="26" t="str">
        <f>IF(ISERROR(
IF(W64="","",IF(AND(W64&lt;='Cad Iniciais'!$D$6,Y64&gt;'Cad Iniciais'!$D$6),1,0))),"",IF(W64="","",IF(AND(W64&lt;='Cad Iniciais'!$D$6,Y64&gt;'Cad Iniciais'!$D$6),1,0)))</f>
        <v/>
      </c>
      <c r="AB64" s="26" t="str">
        <f>IF(ISERROR(
IF(W64="","",IF(AND(W64&lt;=('Cad Iniciais'!$D$6-1),Y64&gt;'Cad Iniciais'!$D$6-1),1,0))),"",IF(W64="","",IF(W64="","",IF(AND(W64&lt;=('Cad Iniciais'!$D$6-1),Y64&gt;'Cad Iniciais'!$D$6-1),1,0))))</f>
        <v/>
      </c>
      <c r="AC64" s="61" t="str">
        <f>IF(ISERROR(
IF(I64="Ativo","",VLOOKUP(C64,Demissões!$C$6:$E$100,3,0))),"",IF(I64="Ativo","",VLOOKUP(C64,Demissões!$C$6:$E$100,3,0)))</f>
        <v/>
      </c>
      <c r="AD64" s="5"/>
      <c r="AE64" s="5"/>
      <c r="AF64" s="5"/>
      <c r="AG64" s="5" t="str">
        <f>IF(ISERROR(
IF('Cadastro de Cargos'!C72="","",'Cadastro de Cargos'!C72)),"",IF('Cadastro de Cargos'!C72="","",'Cadastro de Cargos'!C72))</f>
        <v/>
      </c>
      <c r="AH64" s="5"/>
      <c r="AI64" s="5"/>
      <c r="AJ64" s="70" t="str">
        <f>IF(C64="","",COUNTIF(Absenteismo!$D$6:$D$100,'Cadastro de Funcionários'!C64))</f>
        <v/>
      </c>
      <c r="AK64" s="70" t="str">
        <f>IF($C64="","",COUNTIFS(Absenteismo!$D$6:$D$100,'Cadastro de Funcionários'!$C64,Absenteismo!$E$6:$E$100,"Sim"))</f>
        <v/>
      </c>
      <c r="AL64" s="70" t="str">
        <f>IF($C64="","",COUNTIFS(Absenteismo!$D$6:$D$100,'Cadastro de Funcionários'!$C64,Absenteismo!$E$6:$E$100,"Não"))</f>
        <v/>
      </c>
      <c r="AM64" s="70" t="str">
        <f>IF($C64="","",COUNTIFS(Absenteismo!$D$6:$D$100,'Cadastro de Funcionários'!$C64,Absenteismo!$E$6:$E$100,"Sim",Absenteismo!$F$6:$F$100,"Sim"))</f>
        <v/>
      </c>
      <c r="AN64" s="70" t="str">
        <f>IF($C64="","",COUNTIFS(Absenteismo!$D$6:$D$100,'Cadastro de Funcionários'!$C64,Absenteismo!$E$6:$E$100,"Sim",Absenteismo!$F$6:$F$100,"Não"))</f>
        <v/>
      </c>
      <c r="AO64" s="26"/>
      <c r="AP64" s="26"/>
      <c r="AQ64" s="26"/>
    </row>
    <row r="65" spans="1:43" ht="22.5" customHeight="1">
      <c r="A65" s="29"/>
      <c r="B65" s="5"/>
      <c r="C65" s="37"/>
      <c r="D65" s="37"/>
      <c r="E65" s="37"/>
      <c r="F65" s="37"/>
      <c r="G65" s="37"/>
      <c r="H65" s="68"/>
      <c r="I65" s="68"/>
      <c r="J65" s="76" t="str">
        <f t="shared" si="10"/>
        <v/>
      </c>
      <c r="K65" s="5"/>
      <c r="L65" s="5" t="str">
        <f>IF(ISERROR(
IF(G65="","",VLOOKUP(C65,Promoções!$C$6:$F$292,4,0))),G65,IF(G65="","",VLOOKUP(C65,Promoções!$C$6:$F$292,4,0)))</f>
        <v/>
      </c>
      <c r="M65" s="5" t="str">
        <f>IF(ISERROR(
IF(L65="","",VLOOKUP(L65,'Cadastro de Cargos'!$C$7:$D$100,2,0))),"",IF(L65="","",VLOOKUP(L65,'Cadastro de Cargos'!$C$7:$D$100,2,0)))</f>
        <v/>
      </c>
      <c r="N65" s="5" t="str">
        <f t="shared" ca="1" si="11"/>
        <v/>
      </c>
      <c r="O65" s="57" t="str">
        <f t="shared" ca="1" si="12"/>
        <v/>
      </c>
      <c r="P65" s="57" t="str">
        <f>IF(ISERROR(
IF(W65="","",IF(AND(W65&lt;='Cad Iniciais'!$D$6,Y65&gt;'Cad Iniciais'!$D$6),1,0))),"",IF(W65="","",IF(AND(W65&lt;='Cad Iniciais'!$D$6,Y65&gt;'Cad Iniciais'!$D$6),1,0)))</f>
        <v/>
      </c>
      <c r="Q65" s="57" t="str">
        <f>IF(ISERROR(
IF(W65="","",IF(AND(W65&lt;=('Cad Iniciais'!$D$6-1),Y65&gt;'Cad Iniciais'!$D$6-1),1,0))),"",IF(W65="","",IF(W65="","",IF(AND(W65&lt;=('Cad Iniciais'!$D$6-1),Y65&gt;'Cad Iniciais'!$D$6-1),1,0))))</f>
        <v/>
      </c>
      <c r="R65" s="26" t="str">
        <f t="shared" ca="1" si="13"/>
        <v/>
      </c>
      <c r="S65" s="26" t="str">
        <f t="shared" ca="1" si="14"/>
        <v/>
      </c>
      <c r="T65" s="26" t="str">
        <f t="shared" ca="1" si="15"/>
        <v/>
      </c>
      <c r="U65" s="26" t="str">
        <f>IF(ISERROR(
IF(H65="","",IF(YEAR(H65)&lt;='Cad Iniciais'!$D$6,"SIM",""))),"",IF(H65="","",IF(YEAR(H65)&lt;='Cad Iniciais'!$D$6,"SIM","")))</f>
        <v/>
      </c>
      <c r="V65" s="26" t="str">
        <f ca="1">IF(ISERROR(
IF(H65="","",IF(AND(YEAR(H65)='Cad Iniciais'!$D$6,I65="Ativo",TODAY()-H65&gt;90),"SIM",IF(AND(YEAR(H65)='Cad Iniciais'!$D$6,I65-H65&gt;90),"SIM","")))),"",IF(H65="","",IF(AND(YEAR(H65)='Cad Iniciais'!$D$6,I65="Ativo",TODAY()-H65&gt;90),"SIM",IF(AND(YEAR(H65)='Cad Iniciais'!$D$6,I65-H65&gt;90),"SIM",""))))</f>
        <v/>
      </c>
      <c r="W65" s="26" t="str">
        <f t="shared" si="16"/>
        <v/>
      </c>
      <c r="X65" s="26" t="str">
        <f t="shared" si="17"/>
        <v/>
      </c>
      <c r="Y65" s="26" t="str">
        <f t="shared" si="18"/>
        <v/>
      </c>
      <c r="Z65" s="26" t="str">
        <f t="shared" si="19"/>
        <v/>
      </c>
      <c r="AA65" s="26" t="str">
        <f>IF(ISERROR(
IF(W65="","",IF(AND(W65&lt;='Cad Iniciais'!$D$6,Y65&gt;'Cad Iniciais'!$D$6),1,0))),"",IF(W65="","",IF(AND(W65&lt;='Cad Iniciais'!$D$6,Y65&gt;'Cad Iniciais'!$D$6),1,0)))</f>
        <v/>
      </c>
      <c r="AB65" s="26" t="str">
        <f>IF(ISERROR(
IF(W65="","",IF(AND(W65&lt;=('Cad Iniciais'!$D$6-1),Y65&gt;'Cad Iniciais'!$D$6-1),1,0))),"",IF(W65="","",IF(W65="","",IF(AND(W65&lt;=('Cad Iniciais'!$D$6-1),Y65&gt;'Cad Iniciais'!$D$6-1),1,0))))</f>
        <v/>
      </c>
      <c r="AC65" s="61" t="str">
        <f>IF(ISERROR(
IF(I65="Ativo","",VLOOKUP(C65,Demissões!$C$6:$E$100,3,0))),"",IF(I65="Ativo","",VLOOKUP(C65,Demissões!$C$6:$E$100,3,0)))</f>
        <v/>
      </c>
      <c r="AD65" s="5"/>
      <c r="AE65" s="5"/>
      <c r="AF65" s="5"/>
      <c r="AG65" s="5" t="str">
        <f>IF(ISERROR(
IF('Cadastro de Cargos'!C73="","",'Cadastro de Cargos'!C73)),"",IF('Cadastro de Cargos'!C73="","",'Cadastro de Cargos'!C73))</f>
        <v/>
      </c>
      <c r="AH65" s="5"/>
      <c r="AI65" s="5"/>
      <c r="AJ65" s="70" t="str">
        <f>IF(C65="","",COUNTIF(Absenteismo!$D$6:$D$100,'Cadastro de Funcionários'!C65))</f>
        <v/>
      </c>
      <c r="AK65" s="70" t="str">
        <f>IF($C65="","",COUNTIFS(Absenteismo!$D$6:$D$100,'Cadastro de Funcionários'!$C65,Absenteismo!$E$6:$E$100,"Sim"))</f>
        <v/>
      </c>
      <c r="AL65" s="70" t="str">
        <f>IF($C65="","",COUNTIFS(Absenteismo!$D$6:$D$100,'Cadastro de Funcionários'!$C65,Absenteismo!$E$6:$E$100,"Não"))</f>
        <v/>
      </c>
      <c r="AM65" s="70" t="str">
        <f>IF($C65="","",COUNTIFS(Absenteismo!$D$6:$D$100,'Cadastro de Funcionários'!$C65,Absenteismo!$E$6:$E$100,"Sim",Absenteismo!$F$6:$F$100,"Sim"))</f>
        <v/>
      </c>
      <c r="AN65" s="70" t="str">
        <f>IF($C65="","",COUNTIFS(Absenteismo!$D$6:$D$100,'Cadastro de Funcionários'!$C65,Absenteismo!$E$6:$E$100,"Sim",Absenteismo!$F$6:$F$100,"Não"))</f>
        <v/>
      </c>
      <c r="AO65" s="26"/>
      <c r="AP65" s="26"/>
      <c r="AQ65" s="26"/>
    </row>
    <row r="66" spans="1:43" ht="22.5" customHeight="1">
      <c r="A66" s="29"/>
      <c r="B66" s="5"/>
      <c r="C66" s="37"/>
      <c r="D66" s="37"/>
      <c r="E66" s="37"/>
      <c r="F66" s="37"/>
      <c r="G66" s="37"/>
      <c r="H66" s="68"/>
      <c r="I66" s="68"/>
      <c r="J66" s="76" t="str">
        <f t="shared" si="10"/>
        <v/>
      </c>
      <c r="K66" s="5"/>
      <c r="L66" s="5" t="str">
        <f>IF(ISERROR(
IF(G66="","",VLOOKUP(C66,Promoções!$C$6:$F$292,4,0))),G66,IF(G66="","",VLOOKUP(C66,Promoções!$C$6:$F$292,4,0)))</f>
        <v/>
      </c>
      <c r="M66" s="5" t="str">
        <f>IF(ISERROR(
IF(L66="","",VLOOKUP(L66,'Cadastro de Cargos'!$C$7:$D$100,2,0))),"",IF(L66="","",VLOOKUP(L66,'Cadastro de Cargos'!$C$7:$D$100,2,0)))</f>
        <v/>
      </c>
      <c r="N66" s="5" t="str">
        <f t="shared" ca="1" si="11"/>
        <v/>
      </c>
      <c r="O66" s="57" t="str">
        <f t="shared" ca="1" si="12"/>
        <v/>
      </c>
      <c r="P66" s="57" t="str">
        <f>IF(ISERROR(
IF(W66="","",IF(AND(W66&lt;='Cad Iniciais'!$D$6,Y66&gt;'Cad Iniciais'!$D$6),1,0))),"",IF(W66="","",IF(AND(W66&lt;='Cad Iniciais'!$D$6,Y66&gt;'Cad Iniciais'!$D$6),1,0)))</f>
        <v/>
      </c>
      <c r="Q66" s="57" t="str">
        <f>IF(ISERROR(
IF(W66="","",IF(AND(W66&lt;=('Cad Iniciais'!$D$6-1),Y66&gt;'Cad Iniciais'!$D$6-1),1,0))),"",IF(W66="","",IF(W66="","",IF(AND(W66&lt;=('Cad Iniciais'!$D$6-1),Y66&gt;'Cad Iniciais'!$D$6-1),1,0))))</f>
        <v/>
      </c>
      <c r="R66" s="26" t="str">
        <f t="shared" ca="1" si="13"/>
        <v/>
      </c>
      <c r="S66" s="26" t="str">
        <f t="shared" ca="1" si="14"/>
        <v/>
      </c>
      <c r="T66" s="26" t="str">
        <f t="shared" ca="1" si="15"/>
        <v/>
      </c>
      <c r="U66" s="26" t="str">
        <f>IF(ISERROR(
IF(H66="","",IF(YEAR(H66)&lt;='Cad Iniciais'!$D$6,"SIM",""))),"",IF(H66="","",IF(YEAR(H66)&lt;='Cad Iniciais'!$D$6,"SIM","")))</f>
        <v/>
      </c>
      <c r="V66" s="26" t="str">
        <f ca="1">IF(ISERROR(
IF(H66="","",IF(AND(YEAR(H66)='Cad Iniciais'!$D$6,I66="Ativo",TODAY()-H66&gt;90),"SIM",IF(AND(YEAR(H66)='Cad Iniciais'!$D$6,I66-H66&gt;90),"SIM","")))),"",IF(H66="","",IF(AND(YEAR(H66)='Cad Iniciais'!$D$6,I66="Ativo",TODAY()-H66&gt;90),"SIM",IF(AND(YEAR(H66)='Cad Iniciais'!$D$6,I66-H66&gt;90),"SIM",""))))</f>
        <v/>
      </c>
      <c r="W66" s="26" t="str">
        <f t="shared" si="16"/>
        <v/>
      </c>
      <c r="X66" s="26" t="str">
        <f t="shared" si="17"/>
        <v/>
      </c>
      <c r="Y66" s="26" t="str">
        <f t="shared" si="18"/>
        <v/>
      </c>
      <c r="Z66" s="26" t="str">
        <f t="shared" si="19"/>
        <v/>
      </c>
      <c r="AA66" s="26" t="str">
        <f>IF(ISERROR(
IF(W66="","",IF(AND(W66&lt;='Cad Iniciais'!$D$6,Y66&gt;'Cad Iniciais'!$D$6),1,0))),"",IF(W66="","",IF(AND(W66&lt;='Cad Iniciais'!$D$6,Y66&gt;'Cad Iniciais'!$D$6),1,0)))</f>
        <v/>
      </c>
      <c r="AB66" s="26" t="str">
        <f>IF(ISERROR(
IF(W66="","",IF(AND(W66&lt;=('Cad Iniciais'!$D$6-1),Y66&gt;'Cad Iniciais'!$D$6-1),1,0))),"",IF(W66="","",IF(W66="","",IF(AND(W66&lt;=('Cad Iniciais'!$D$6-1),Y66&gt;'Cad Iniciais'!$D$6-1),1,0))))</f>
        <v/>
      </c>
      <c r="AC66" s="61" t="str">
        <f>IF(ISERROR(
IF(I66="Ativo","",VLOOKUP(C66,Demissões!$C$6:$E$100,3,0))),"",IF(I66="Ativo","",VLOOKUP(C66,Demissões!$C$6:$E$100,3,0)))</f>
        <v/>
      </c>
      <c r="AD66" s="5"/>
      <c r="AE66" s="5"/>
      <c r="AF66" s="5"/>
      <c r="AG66" s="5" t="str">
        <f>IF(ISERROR(
IF('Cadastro de Cargos'!C74="","",'Cadastro de Cargos'!C74)),"",IF('Cadastro de Cargos'!C74="","",'Cadastro de Cargos'!C74))</f>
        <v/>
      </c>
      <c r="AH66" s="5"/>
      <c r="AI66" s="5"/>
      <c r="AJ66" s="70" t="str">
        <f>IF(C66="","",COUNTIF(Absenteismo!$D$6:$D$100,'Cadastro de Funcionários'!C66))</f>
        <v/>
      </c>
      <c r="AK66" s="70" t="str">
        <f>IF($C66="","",COUNTIFS(Absenteismo!$D$6:$D$100,'Cadastro de Funcionários'!$C66,Absenteismo!$E$6:$E$100,"Sim"))</f>
        <v/>
      </c>
      <c r="AL66" s="70" t="str">
        <f>IF($C66="","",COUNTIFS(Absenteismo!$D$6:$D$100,'Cadastro de Funcionários'!$C66,Absenteismo!$E$6:$E$100,"Não"))</f>
        <v/>
      </c>
      <c r="AM66" s="70" t="str">
        <f>IF($C66="","",COUNTIFS(Absenteismo!$D$6:$D$100,'Cadastro de Funcionários'!$C66,Absenteismo!$E$6:$E$100,"Sim",Absenteismo!$F$6:$F$100,"Sim"))</f>
        <v/>
      </c>
      <c r="AN66" s="70" t="str">
        <f>IF($C66="","",COUNTIFS(Absenteismo!$D$6:$D$100,'Cadastro de Funcionários'!$C66,Absenteismo!$E$6:$E$100,"Sim",Absenteismo!$F$6:$F$100,"Não"))</f>
        <v/>
      </c>
      <c r="AO66" s="26"/>
      <c r="AP66" s="26"/>
      <c r="AQ66" s="26"/>
    </row>
    <row r="67" spans="1:43" ht="22.5" customHeight="1">
      <c r="A67" s="29"/>
      <c r="B67" s="5"/>
      <c r="C67" s="37"/>
      <c r="D67" s="37"/>
      <c r="E67" s="37"/>
      <c r="F67" s="37"/>
      <c r="G67" s="37"/>
      <c r="H67" s="68"/>
      <c r="I67" s="68"/>
      <c r="J67" s="76" t="str">
        <f t="shared" si="10"/>
        <v/>
      </c>
      <c r="K67" s="5"/>
      <c r="L67" s="5" t="str">
        <f>IF(ISERROR(
IF(G67="","",VLOOKUP(C67,Promoções!$C$6:$F$292,4,0))),G67,IF(G67="","",VLOOKUP(C67,Promoções!$C$6:$F$292,4,0)))</f>
        <v/>
      </c>
      <c r="M67" s="5" t="str">
        <f>IF(ISERROR(
IF(L67="","",VLOOKUP(L67,'Cadastro de Cargos'!$C$7:$D$100,2,0))),"",IF(L67="","",VLOOKUP(L67,'Cadastro de Cargos'!$C$7:$D$100,2,0)))</f>
        <v/>
      </c>
      <c r="N67" s="5" t="str">
        <f t="shared" ca="1" si="11"/>
        <v/>
      </c>
      <c r="O67" s="57" t="str">
        <f t="shared" ca="1" si="12"/>
        <v/>
      </c>
      <c r="P67" s="57" t="str">
        <f>IF(ISERROR(
IF(W67="","",IF(AND(W67&lt;='Cad Iniciais'!$D$6,Y67&gt;'Cad Iniciais'!$D$6),1,0))),"",IF(W67="","",IF(AND(W67&lt;='Cad Iniciais'!$D$6,Y67&gt;'Cad Iniciais'!$D$6),1,0)))</f>
        <v/>
      </c>
      <c r="Q67" s="57" t="str">
        <f>IF(ISERROR(
IF(W67="","",IF(AND(W67&lt;=('Cad Iniciais'!$D$6-1),Y67&gt;'Cad Iniciais'!$D$6-1),1,0))),"",IF(W67="","",IF(W67="","",IF(AND(W67&lt;=('Cad Iniciais'!$D$6-1),Y67&gt;'Cad Iniciais'!$D$6-1),1,0))))</f>
        <v/>
      </c>
      <c r="R67" s="26" t="str">
        <f t="shared" ca="1" si="13"/>
        <v/>
      </c>
      <c r="S67" s="26" t="str">
        <f t="shared" ca="1" si="14"/>
        <v/>
      </c>
      <c r="T67" s="26" t="str">
        <f t="shared" ca="1" si="15"/>
        <v/>
      </c>
      <c r="U67" s="26" t="str">
        <f>IF(ISERROR(
IF(H67="","",IF(YEAR(H67)&lt;='Cad Iniciais'!$D$6,"SIM",""))),"",IF(H67="","",IF(YEAR(H67)&lt;='Cad Iniciais'!$D$6,"SIM","")))</f>
        <v/>
      </c>
      <c r="V67" s="26" t="str">
        <f ca="1">IF(ISERROR(
IF(H67="","",IF(AND(YEAR(H67)='Cad Iniciais'!$D$6,I67="Ativo",TODAY()-H67&gt;90),"SIM",IF(AND(YEAR(H67)='Cad Iniciais'!$D$6,I67-H67&gt;90),"SIM","")))),"",IF(H67="","",IF(AND(YEAR(H67)='Cad Iniciais'!$D$6,I67="Ativo",TODAY()-H67&gt;90),"SIM",IF(AND(YEAR(H67)='Cad Iniciais'!$D$6,I67-H67&gt;90),"SIM",""))))</f>
        <v/>
      </c>
      <c r="W67" s="26" t="str">
        <f t="shared" si="16"/>
        <v/>
      </c>
      <c r="X67" s="26" t="str">
        <f t="shared" si="17"/>
        <v/>
      </c>
      <c r="Y67" s="26" t="str">
        <f t="shared" si="18"/>
        <v/>
      </c>
      <c r="Z67" s="26" t="str">
        <f t="shared" si="19"/>
        <v/>
      </c>
      <c r="AA67" s="26" t="str">
        <f>IF(ISERROR(
IF(W67="","",IF(AND(W67&lt;='Cad Iniciais'!$D$6,Y67&gt;'Cad Iniciais'!$D$6),1,0))),"",IF(W67="","",IF(AND(W67&lt;='Cad Iniciais'!$D$6,Y67&gt;'Cad Iniciais'!$D$6),1,0)))</f>
        <v/>
      </c>
      <c r="AB67" s="26" t="str">
        <f>IF(ISERROR(
IF(W67="","",IF(AND(W67&lt;=('Cad Iniciais'!$D$6-1),Y67&gt;'Cad Iniciais'!$D$6-1),1,0))),"",IF(W67="","",IF(W67="","",IF(AND(W67&lt;=('Cad Iniciais'!$D$6-1),Y67&gt;'Cad Iniciais'!$D$6-1),1,0))))</f>
        <v/>
      </c>
      <c r="AC67" s="61" t="str">
        <f>IF(ISERROR(
IF(I67="Ativo","",VLOOKUP(C67,Demissões!$C$6:$E$100,3,0))),"",IF(I67="Ativo","",VLOOKUP(C67,Demissões!$C$6:$E$100,3,0)))</f>
        <v/>
      </c>
      <c r="AD67" s="5"/>
      <c r="AE67" s="5"/>
      <c r="AF67" s="5"/>
      <c r="AG67" s="5" t="str">
        <f>IF(ISERROR(
IF('Cadastro de Cargos'!C75="","",'Cadastro de Cargos'!C75)),"",IF('Cadastro de Cargos'!C75="","",'Cadastro de Cargos'!C75))</f>
        <v/>
      </c>
      <c r="AH67" s="5"/>
      <c r="AI67" s="5"/>
      <c r="AJ67" s="70" t="str">
        <f>IF(C67="","",COUNTIF(Absenteismo!$D$6:$D$100,'Cadastro de Funcionários'!C67))</f>
        <v/>
      </c>
      <c r="AK67" s="70" t="str">
        <f>IF($C67="","",COUNTIFS(Absenteismo!$D$6:$D$100,'Cadastro de Funcionários'!$C67,Absenteismo!$E$6:$E$100,"Sim"))</f>
        <v/>
      </c>
      <c r="AL67" s="70" t="str">
        <f>IF($C67="","",COUNTIFS(Absenteismo!$D$6:$D$100,'Cadastro de Funcionários'!$C67,Absenteismo!$E$6:$E$100,"Não"))</f>
        <v/>
      </c>
      <c r="AM67" s="70" t="str">
        <f>IF($C67="","",COUNTIFS(Absenteismo!$D$6:$D$100,'Cadastro de Funcionários'!$C67,Absenteismo!$E$6:$E$100,"Sim",Absenteismo!$F$6:$F$100,"Sim"))</f>
        <v/>
      </c>
      <c r="AN67" s="70" t="str">
        <f>IF($C67="","",COUNTIFS(Absenteismo!$D$6:$D$100,'Cadastro de Funcionários'!$C67,Absenteismo!$E$6:$E$100,"Sim",Absenteismo!$F$6:$F$100,"Não"))</f>
        <v/>
      </c>
      <c r="AO67" s="26"/>
      <c r="AP67" s="26"/>
      <c r="AQ67" s="26"/>
    </row>
    <row r="68" spans="1:43" ht="22.5" customHeight="1">
      <c r="A68" s="29"/>
      <c r="B68" s="5"/>
      <c r="C68" s="37"/>
      <c r="D68" s="37"/>
      <c r="E68" s="37"/>
      <c r="F68" s="37"/>
      <c r="G68" s="37"/>
      <c r="H68" s="68"/>
      <c r="I68" s="68"/>
      <c r="J68" s="76" t="str">
        <f t="shared" si="10"/>
        <v/>
      </c>
      <c r="K68" s="5"/>
      <c r="L68" s="5" t="str">
        <f>IF(ISERROR(
IF(G68="","",VLOOKUP(C68,Promoções!$C$6:$F$292,4,0))),G68,IF(G68="","",VLOOKUP(C68,Promoções!$C$6:$F$292,4,0)))</f>
        <v/>
      </c>
      <c r="M68" s="5" t="str">
        <f>IF(ISERROR(
IF(L68="","",VLOOKUP(L68,'Cadastro de Cargos'!$C$7:$D$100,2,0))),"",IF(L68="","",VLOOKUP(L68,'Cadastro de Cargos'!$C$7:$D$100,2,0)))</f>
        <v/>
      </c>
      <c r="N68" s="5" t="str">
        <f t="shared" ca="1" si="11"/>
        <v/>
      </c>
      <c r="O68" s="57" t="str">
        <f t="shared" ca="1" si="12"/>
        <v/>
      </c>
      <c r="P68" s="57" t="str">
        <f>IF(ISERROR(
IF(W68="","",IF(AND(W68&lt;='Cad Iniciais'!$D$6,Y68&gt;'Cad Iniciais'!$D$6),1,0))),"",IF(W68="","",IF(AND(W68&lt;='Cad Iniciais'!$D$6,Y68&gt;'Cad Iniciais'!$D$6),1,0)))</f>
        <v/>
      </c>
      <c r="Q68" s="57" t="str">
        <f>IF(ISERROR(
IF(W68="","",IF(AND(W68&lt;=('Cad Iniciais'!$D$6-1),Y68&gt;'Cad Iniciais'!$D$6-1),1,0))),"",IF(W68="","",IF(W68="","",IF(AND(W68&lt;=('Cad Iniciais'!$D$6-1),Y68&gt;'Cad Iniciais'!$D$6-1),1,0))))</f>
        <v/>
      </c>
      <c r="R68" s="26" t="str">
        <f t="shared" ca="1" si="13"/>
        <v/>
      </c>
      <c r="S68" s="26" t="str">
        <f t="shared" ca="1" si="14"/>
        <v/>
      </c>
      <c r="T68" s="26" t="str">
        <f t="shared" ca="1" si="15"/>
        <v/>
      </c>
      <c r="U68" s="26" t="str">
        <f>IF(ISERROR(
IF(H68="","",IF(YEAR(H68)&lt;='Cad Iniciais'!$D$6,"SIM",""))),"",IF(H68="","",IF(YEAR(H68)&lt;='Cad Iniciais'!$D$6,"SIM","")))</f>
        <v/>
      </c>
      <c r="V68" s="26" t="str">
        <f ca="1">IF(ISERROR(
IF(H68="","",IF(AND(YEAR(H68)='Cad Iniciais'!$D$6,I68="Ativo",TODAY()-H68&gt;90),"SIM",IF(AND(YEAR(H68)='Cad Iniciais'!$D$6,I68-H68&gt;90),"SIM","")))),"",IF(H68="","",IF(AND(YEAR(H68)='Cad Iniciais'!$D$6,I68="Ativo",TODAY()-H68&gt;90),"SIM",IF(AND(YEAR(H68)='Cad Iniciais'!$D$6,I68-H68&gt;90),"SIM",""))))</f>
        <v/>
      </c>
      <c r="W68" s="26" t="str">
        <f t="shared" si="16"/>
        <v/>
      </c>
      <c r="X68" s="26" t="str">
        <f t="shared" si="17"/>
        <v/>
      </c>
      <c r="Y68" s="26" t="str">
        <f t="shared" si="18"/>
        <v/>
      </c>
      <c r="Z68" s="26" t="str">
        <f t="shared" si="19"/>
        <v/>
      </c>
      <c r="AA68" s="26" t="str">
        <f>IF(ISERROR(
IF(W68="","",IF(AND(W68&lt;='Cad Iniciais'!$D$6,Y68&gt;'Cad Iniciais'!$D$6),1,0))),"",IF(W68="","",IF(AND(W68&lt;='Cad Iniciais'!$D$6,Y68&gt;'Cad Iniciais'!$D$6),1,0)))</f>
        <v/>
      </c>
      <c r="AB68" s="26" t="str">
        <f>IF(ISERROR(
IF(W68="","",IF(AND(W68&lt;=('Cad Iniciais'!$D$6-1),Y68&gt;'Cad Iniciais'!$D$6-1),1,0))),"",IF(W68="","",IF(W68="","",IF(AND(W68&lt;=('Cad Iniciais'!$D$6-1),Y68&gt;'Cad Iniciais'!$D$6-1),1,0))))</f>
        <v/>
      </c>
      <c r="AC68" s="61" t="str">
        <f>IF(ISERROR(
IF(I68="Ativo","",VLOOKUP(C68,Demissões!$C$6:$E$100,3,0))),"",IF(I68="Ativo","",VLOOKUP(C68,Demissões!$C$6:$E$100,3,0)))</f>
        <v/>
      </c>
      <c r="AD68" s="5"/>
      <c r="AE68" s="5"/>
      <c r="AF68" s="5"/>
      <c r="AG68" s="5" t="str">
        <f>IF(ISERROR(
IF('Cadastro de Cargos'!C76="","",'Cadastro de Cargos'!C76)),"",IF('Cadastro de Cargos'!C76="","",'Cadastro de Cargos'!C76))</f>
        <v/>
      </c>
      <c r="AH68" s="5"/>
      <c r="AI68" s="5"/>
      <c r="AJ68" s="70" t="str">
        <f>IF(C68="","",COUNTIF(Absenteismo!$D$6:$D$100,'Cadastro de Funcionários'!C68))</f>
        <v/>
      </c>
      <c r="AK68" s="70" t="str">
        <f>IF($C68="","",COUNTIFS(Absenteismo!$D$6:$D$100,'Cadastro de Funcionários'!$C68,Absenteismo!$E$6:$E$100,"Sim"))</f>
        <v/>
      </c>
      <c r="AL68" s="70" t="str">
        <f>IF($C68="","",COUNTIFS(Absenteismo!$D$6:$D$100,'Cadastro de Funcionários'!$C68,Absenteismo!$E$6:$E$100,"Não"))</f>
        <v/>
      </c>
      <c r="AM68" s="70" t="str">
        <f>IF($C68="","",COUNTIFS(Absenteismo!$D$6:$D$100,'Cadastro de Funcionários'!$C68,Absenteismo!$E$6:$E$100,"Sim",Absenteismo!$F$6:$F$100,"Sim"))</f>
        <v/>
      </c>
      <c r="AN68" s="70" t="str">
        <f>IF($C68="","",COUNTIFS(Absenteismo!$D$6:$D$100,'Cadastro de Funcionários'!$C68,Absenteismo!$E$6:$E$100,"Sim",Absenteismo!$F$6:$F$100,"Não"))</f>
        <v/>
      </c>
      <c r="AO68" s="26"/>
      <c r="AP68" s="26"/>
      <c r="AQ68" s="26"/>
    </row>
    <row r="69" spans="1:43" ht="22.5" customHeight="1">
      <c r="A69" s="29"/>
      <c r="B69" s="5"/>
      <c r="C69" s="37"/>
      <c r="D69" s="37"/>
      <c r="E69" s="37"/>
      <c r="F69" s="37"/>
      <c r="G69" s="37"/>
      <c r="H69" s="68"/>
      <c r="I69" s="68"/>
      <c r="J69" s="76" t="str">
        <f t="shared" si="10"/>
        <v/>
      </c>
      <c r="K69" s="5"/>
      <c r="L69" s="5" t="str">
        <f>IF(ISERROR(
IF(G69="","",VLOOKUP(C69,Promoções!$C$6:$F$292,4,0))),G69,IF(G69="","",VLOOKUP(C69,Promoções!$C$6:$F$292,4,0)))</f>
        <v/>
      </c>
      <c r="M69" s="5" t="str">
        <f>IF(ISERROR(
IF(L69="","",VLOOKUP(L69,'Cadastro de Cargos'!$C$7:$D$100,2,0))),"",IF(L69="","",VLOOKUP(L69,'Cadastro de Cargos'!$C$7:$D$100,2,0)))</f>
        <v/>
      </c>
      <c r="N69" s="5" t="str">
        <f t="shared" ca="1" si="11"/>
        <v/>
      </c>
      <c r="O69" s="57" t="str">
        <f t="shared" ca="1" si="12"/>
        <v/>
      </c>
      <c r="P69" s="57" t="str">
        <f>IF(ISERROR(
IF(W69="","",IF(AND(W69&lt;='Cad Iniciais'!$D$6,Y69&gt;'Cad Iniciais'!$D$6),1,0))),"",IF(W69="","",IF(AND(W69&lt;='Cad Iniciais'!$D$6,Y69&gt;'Cad Iniciais'!$D$6),1,0)))</f>
        <v/>
      </c>
      <c r="Q69" s="57" t="str">
        <f>IF(ISERROR(
IF(W69="","",IF(AND(W69&lt;=('Cad Iniciais'!$D$6-1),Y69&gt;'Cad Iniciais'!$D$6-1),1,0))),"",IF(W69="","",IF(W69="","",IF(AND(W69&lt;=('Cad Iniciais'!$D$6-1),Y69&gt;'Cad Iniciais'!$D$6-1),1,0))))</f>
        <v/>
      </c>
      <c r="R69" s="26" t="str">
        <f t="shared" ca="1" si="13"/>
        <v/>
      </c>
      <c r="S69" s="26" t="str">
        <f t="shared" ca="1" si="14"/>
        <v/>
      </c>
      <c r="T69" s="26" t="str">
        <f t="shared" ca="1" si="15"/>
        <v/>
      </c>
      <c r="U69" s="26" t="str">
        <f>IF(ISERROR(
IF(H69="","",IF(YEAR(H69)&lt;='Cad Iniciais'!$D$6,"SIM",""))),"",IF(H69="","",IF(YEAR(H69)&lt;='Cad Iniciais'!$D$6,"SIM","")))</f>
        <v/>
      </c>
      <c r="V69" s="26" t="str">
        <f ca="1">IF(ISERROR(
IF(H69="","",IF(AND(YEAR(H69)='Cad Iniciais'!$D$6,I69="Ativo",TODAY()-H69&gt;90),"SIM",IF(AND(YEAR(H69)='Cad Iniciais'!$D$6,I69-H69&gt;90),"SIM","")))),"",IF(H69="","",IF(AND(YEAR(H69)='Cad Iniciais'!$D$6,I69="Ativo",TODAY()-H69&gt;90),"SIM",IF(AND(YEAR(H69)='Cad Iniciais'!$D$6,I69-H69&gt;90),"SIM",""))))</f>
        <v/>
      </c>
      <c r="W69" s="26" t="str">
        <f t="shared" si="16"/>
        <v/>
      </c>
      <c r="X69" s="26" t="str">
        <f t="shared" si="17"/>
        <v/>
      </c>
      <c r="Y69" s="26" t="str">
        <f t="shared" si="18"/>
        <v/>
      </c>
      <c r="Z69" s="26" t="str">
        <f t="shared" si="19"/>
        <v/>
      </c>
      <c r="AA69" s="26" t="str">
        <f>IF(ISERROR(
IF(W69="","",IF(AND(W69&lt;='Cad Iniciais'!$D$6,Y69&gt;'Cad Iniciais'!$D$6),1,0))),"",IF(W69="","",IF(AND(W69&lt;='Cad Iniciais'!$D$6,Y69&gt;'Cad Iniciais'!$D$6),1,0)))</f>
        <v/>
      </c>
      <c r="AB69" s="26" t="str">
        <f>IF(ISERROR(
IF(W69="","",IF(AND(W69&lt;=('Cad Iniciais'!$D$6-1),Y69&gt;'Cad Iniciais'!$D$6-1),1,0))),"",IF(W69="","",IF(W69="","",IF(AND(W69&lt;=('Cad Iniciais'!$D$6-1),Y69&gt;'Cad Iniciais'!$D$6-1),1,0))))</f>
        <v/>
      </c>
      <c r="AC69" s="61" t="str">
        <f>IF(ISERROR(
IF(I69="Ativo","",VLOOKUP(C69,Demissões!$C$6:$E$100,3,0))),"",IF(I69="Ativo","",VLOOKUP(C69,Demissões!$C$6:$E$100,3,0)))</f>
        <v/>
      </c>
      <c r="AD69" s="5"/>
      <c r="AE69" s="5"/>
      <c r="AF69" s="5"/>
      <c r="AG69" s="5" t="str">
        <f>IF(ISERROR(
IF('Cadastro de Cargos'!C77="","",'Cadastro de Cargos'!C77)),"",IF('Cadastro de Cargos'!C77="","",'Cadastro de Cargos'!C77))</f>
        <v/>
      </c>
      <c r="AH69" s="5"/>
      <c r="AI69" s="5"/>
      <c r="AJ69" s="70" t="str">
        <f>IF(C69="","",COUNTIF(Absenteismo!$D$6:$D$100,'Cadastro de Funcionários'!C69))</f>
        <v/>
      </c>
      <c r="AK69" s="70" t="str">
        <f>IF($C69="","",COUNTIFS(Absenteismo!$D$6:$D$100,'Cadastro de Funcionários'!$C69,Absenteismo!$E$6:$E$100,"Sim"))</f>
        <v/>
      </c>
      <c r="AL69" s="70" t="str">
        <f>IF($C69="","",COUNTIFS(Absenteismo!$D$6:$D$100,'Cadastro de Funcionários'!$C69,Absenteismo!$E$6:$E$100,"Não"))</f>
        <v/>
      </c>
      <c r="AM69" s="70" t="str">
        <f>IF($C69="","",COUNTIFS(Absenteismo!$D$6:$D$100,'Cadastro de Funcionários'!$C69,Absenteismo!$E$6:$E$100,"Sim",Absenteismo!$F$6:$F$100,"Sim"))</f>
        <v/>
      </c>
      <c r="AN69" s="70" t="str">
        <f>IF($C69="","",COUNTIFS(Absenteismo!$D$6:$D$100,'Cadastro de Funcionários'!$C69,Absenteismo!$E$6:$E$100,"Sim",Absenteismo!$F$6:$F$100,"Não"))</f>
        <v/>
      </c>
      <c r="AO69" s="26"/>
      <c r="AP69" s="26"/>
      <c r="AQ69" s="26"/>
    </row>
    <row r="70" spans="1:43" ht="22.5" customHeight="1">
      <c r="A70" s="29"/>
      <c r="B70" s="5"/>
      <c r="C70" s="37"/>
      <c r="D70" s="37"/>
      <c r="E70" s="37"/>
      <c r="F70" s="37"/>
      <c r="G70" s="37"/>
      <c r="H70" s="68"/>
      <c r="I70" s="68"/>
      <c r="J70" s="76" t="str">
        <f t="shared" ref="J70:J101" si="20">IF(ISERROR(
IF(I70="","",R70&amp;" anos e "&amp;S70&amp;" meses")),"",IF(I70="","",R70&amp;" anos e "&amp;S70&amp;" meses"))</f>
        <v/>
      </c>
      <c r="K70" s="5"/>
      <c r="L70" s="5" t="str">
        <f>IF(ISERROR(
IF(G70="","",VLOOKUP(C70,Promoções!$C$6:$F$292,4,0))),G70,IF(G70="","",VLOOKUP(C70,Promoções!$C$6:$F$292,4,0)))</f>
        <v/>
      </c>
      <c r="M70" s="5" t="str">
        <f>IF(ISERROR(
IF(L70="","",VLOOKUP(L70,'Cadastro de Cargos'!$C$7:$D$100,2,0))),"",IF(L70="","",VLOOKUP(L70,'Cadastro de Cargos'!$C$7:$D$100,2,0)))</f>
        <v/>
      </c>
      <c r="N70" s="5" t="str">
        <f t="shared" ref="N70:N101" ca="1" si="21">IF(ISERROR(
IF(E70="","",ROUND((TODAY()-E70)/365,0))),"",IF(E70="","",ROUND((TODAY()-E70)/365,0)))</f>
        <v/>
      </c>
      <c r="O70" s="57" t="str">
        <f t="shared" ref="O70:O101" ca="1" si="22">IF(ISERROR(
IF(N70="","",IF(N70&gt;60,"Mais de 60 anos",IF(N70&gt;54,"54 a 60 anos",IF(N70&gt;44,"44 a 53 anos",IF(N70&gt;34,"34 a 43 anos",IF(N70&gt;24,"24 a 33 anos","18 a 23 anos"))))))),"",IF(N70="","",IF(N70&gt;60,"Mais de 60 anos",IF(N70&gt;54,"54 a 60 anos",IF(N70&gt;44,"44 a 53 anos",IF(N70&gt;34,"34 a 43 anos",IF(N70&gt;24,"24 a 33 anos","18 a 23 anos")))))))</f>
        <v/>
      </c>
      <c r="P70" s="57" t="str">
        <f>IF(ISERROR(
IF(W70="","",IF(AND(W70&lt;='Cad Iniciais'!$D$6,Y70&gt;'Cad Iniciais'!$D$6),1,0))),"",IF(W70="","",IF(AND(W70&lt;='Cad Iniciais'!$D$6,Y70&gt;'Cad Iniciais'!$D$6),1,0)))</f>
        <v/>
      </c>
      <c r="Q70" s="57" t="str">
        <f>IF(ISERROR(
IF(W70="","",IF(AND(W70&lt;=('Cad Iniciais'!$D$6-1),Y70&gt;'Cad Iniciais'!$D$6-1),1,0))),"",IF(W70="","",IF(W70="","",IF(AND(W70&lt;=('Cad Iniciais'!$D$6-1),Y70&gt;'Cad Iniciais'!$D$6-1),1,0))))</f>
        <v/>
      </c>
      <c r="R70" s="26" t="str">
        <f t="shared" ref="R70:R101" ca="1" si="23">IF(ISERROR(
IF(I70="","",IF(I70="Ativo",TRUNC((TODAY()-H70)/30/12,0),TRUNC((I70-H70)/30/12,0)))),"",IF(I70="","",IF(I70="Ativo",TRUNC((TODAY()-H70)/30/12,0),TRUNC((I70-H70)/30/12,0))))</f>
        <v/>
      </c>
      <c r="S70" s="26" t="str">
        <f t="shared" ref="S70:S101" ca="1" si="24">IF(ISERROR(
IF(I70="","",IF(I70="Ativo",TRUNC(MOD((TODAY()-H70)/30,12),0),TRUNC(MOD((I70-H70)/30,12),0)))),"",IF(I70="","",IF(I70="Ativo",TRUNC(MOD((TODAY()-H70)/30,12),0),TRUNC(MOD((I70-H70)/30,12),0))))</f>
        <v/>
      </c>
      <c r="T70" s="26" t="str">
        <f t="shared" ref="T70:T101" ca="1" si="25">IF(ISERROR(
(R70*12+S70)),"",(R70*12+S70))</f>
        <v/>
      </c>
      <c r="U70" s="26" t="str">
        <f>IF(ISERROR(
IF(H70="","",IF(YEAR(H70)&lt;='Cad Iniciais'!$D$6,"SIM",""))),"",IF(H70="","",IF(YEAR(H70)&lt;='Cad Iniciais'!$D$6,"SIM","")))</f>
        <v/>
      </c>
      <c r="V70" s="26" t="str">
        <f ca="1">IF(ISERROR(
IF(H70="","",IF(AND(YEAR(H70)='Cad Iniciais'!$D$6,I70="Ativo",TODAY()-H70&gt;90),"SIM",IF(AND(YEAR(H70)='Cad Iniciais'!$D$6,I70-H70&gt;90),"SIM","")))),"",IF(H70="","",IF(AND(YEAR(H70)='Cad Iniciais'!$D$6,I70="Ativo",TODAY()-H70&gt;90),"SIM",IF(AND(YEAR(H70)='Cad Iniciais'!$D$6,I70-H70&gt;90),"SIM",""))))</f>
        <v/>
      </c>
      <c r="W70" s="26" t="str">
        <f t="shared" ref="W70:W101" si="26">IF(ISERROR(
IF(H70="","",YEAR(H70))),"",IF(H70="","",YEAR(H70)))</f>
        <v/>
      </c>
      <c r="X70" s="26" t="str">
        <f t="shared" ref="X70:X101" si="27">IF(ISERROR(
IF(H70="","",MONTH(H70))),"",IF(H70="","",MONTH(H70)))</f>
        <v/>
      </c>
      <c r="Y70" s="26" t="str">
        <f t="shared" ref="Y70:Y101" si="28">IF(ISERROR(
IF(I70="","",YEAR(I70))),"",IF(I70="","",YEAR(I70)))</f>
        <v/>
      </c>
      <c r="Z70" s="26" t="str">
        <f t="shared" ref="Z70:Z101" si="29">IF(ISERROR(
IF(OR(I70="",I70="Ativo"),"",MONTH(I70))),"",IF(OR(I70="",I70="Ativo"),"",MONTH(I70)))</f>
        <v/>
      </c>
      <c r="AA70" s="26" t="str">
        <f>IF(ISERROR(
IF(W70="","",IF(AND(W70&lt;='Cad Iniciais'!$D$6,Y70&gt;'Cad Iniciais'!$D$6),1,0))),"",IF(W70="","",IF(AND(W70&lt;='Cad Iniciais'!$D$6,Y70&gt;'Cad Iniciais'!$D$6),1,0)))</f>
        <v/>
      </c>
      <c r="AB70" s="26" t="str">
        <f>IF(ISERROR(
IF(W70="","",IF(AND(W70&lt;=('Cad Iniciais'!$D$6-1),Y70&gt;'Cad Iniciais'!$D$6-1),1,0))),"",IF(W70="","",IF(W70="","",IF(AND(W70&lt;=('Cad Iniciais'!$D$6-1),Y70&gt;'Cad Iniciais'!$D$6-1),1,0))))</f>
        <v/>
      </c>
      <c r="AC70" s="61" t="str">
        <f>IF(ISERROR(
IF(I70="Ativo","",VLOOKUP(C70,Demissões!$C$6:$E$100,3,0))),"",IF(I70="Ativo","",VLOOKUP(C70,Demissões!$C$6:$E$100,3,0)))</f>
        <v/>
      </c>
      <c r="AD70" s="5"/>
      <c r="AE70" s="5"/>
      <c r="AF70" s="5"/>
      <c r="AG70" s="5" t="str">
        <f>IF(ISERROR(
IF('Cadastro de Cargos'!C78="","",'Cadastro de Cargos'!C78)),"",IF('Cadastro de Cargos'!C78="","",'Cadastro de Cargos'!C78))</f>
        <v/>
      </c>
      <c r="AH70" s="5"/>
      <c r="AI70" s="5"/>
      <c r="AJ70" s="70" t="str">
        <f>IF(C70="","",COUNTIF(Absenteismo!$D$6:$D$100,'Cadastro de Funcionários'!C70))</f>
        <v/>
      </c>
      <c r="AK70" s="70" t="str">
        <f>IF($C70="","",COUNTIFS(Absenteismo!$D$6:$D$100,'Cadastro de Funcionários'!$C70,Absenteismo!$E$6:$E$100,"Sim"))</f>
        <v/>
      </c>
      <c r="AL70" s="70" t="str">
        <f>IF($C70="","",COUNTIFS(Absenteismo!$D$6:$D$100,'Cadastro de Funcionários'!$C70,Absenteismo!$E$6:$E$100,"Não"))</f>
        <v/>
      </c>
      <c r="AM70" s="70" t="str">
        <f>IF($C70="","",COUNTIFS(Absenteismo!$D$6:$D$100,'Cadastro de Funcionários'!$C70,Absenteismo!$E$6:$E$100,"Sim",Absenteismo!$F$6:$F$100,"Sim"))</f>
        <v/>
      </c>
      <c r="AN70" s="70" t="str">
        <f>IF($C70="","",COUNTIFS(Absenteismo!$D$6:$D$100,'Cadastro de Funcionários'!$C70,Absenteismo!$E$6:$E$100,"Sim",Absenteismo!$F$6:$F$100,"Não"))</f>
        <v/>
      </c>
      <c r="AO70" s="26"/>
      <c r="AP70" s="26"/>
      <c r="AQ70" s="26"/>
    </row>
    <row r="71" spans="1:43" ht="22.5" customHeight="1">
      <c r="A71" s="29"/>
      <c r="B71" s="5"/>
      <c r="C71" s="37"/>
      <c r="D71" s="37"/>
      <c r="E71" s="37"/>
      <c r="F71" s="37"/>
      <c r="G71" s="37"/>
      <c r="H71" s="68"/>
      <c r="I71" s="68"/>
      <c r="J71" s="76" t="str">
        <f t="shared" si="20"/>
        <v/>
      </c>
      <c r="K71" s="5"/>
      <c r="L71" s="5" t="str">
        <f>IF(ISERROR(
IF(G71="","",VLOOKUP(C71,Promoções!$C$6:$F$292,4,0))),G71,IF(G71="","",VLOOKUP(C71,Promoções!$C$6:$F$292,4,0)))</f>
        <v/>
      </c>
      <c r="M71" s="5" t="str">
        <f>IF(ISERROR(
IF(L71="","",VLOOKUP(L71,'Cadastro de Cargos'!$C$7:$D$100,2,0))),"",IF(L71="","",VLOOKUP(L71,'Cadastro de Cargos'!$C$7:$D$100,2,0)))</f>
        <v/>
      </c>
      <c r="N71" s="5" t="str">
        <f t="shared" ca="1" si="21"/>
        <v/>
      </c>
      <c r="O71" s="57" t="str">
        <f t="shared" ca="1" si="22"/>
        <v/>
      </c>
      <c r="P71" s="57" t="str">
        <f>IF(ISERROR(
IF(W71="","",IF(AND(W71&lt;='Cad Iniciais'!$D$6,Y71&gt;'Cad Iniciais'!$D$6),1,0))),"",IF(W71="","",IF(AND(W71&lt;='Cad Iniciais'!$D$6,Y71&gt;'Cad Iniciais'!$D$6),1,0)))</f>
        <v/>
      </c>
      <c r="Q71" s="57" t="str">
        <f>IF(ISERROR(
IF(W71="","",IF(AND(W71&lt;=('Cad Iniciais'!$D$6-1),Y71&gt;'Cad Iniciais'!$D$6-1),1,0))),"",IF(W71="","",IF(W71="","",IF(AND(W71&lt;=('Cad Iniciais'!$D$6-1),Y71&gt;'Cad Iniciais'!$D$6-1),1,0))))</f>
        <v/>
      </c>
      <c r="R71" s="26" t="str">
        <f t="shared" ca="1" si="23"/>
        <v/>
      </c>
      <c r="S71" s="26" t="str">
        <f t="shared" ca="1" si="24"/>
        <v/>
      </c>
      <c r="T71" s="26" t="str">
        <f t="shared" ca="1" si="25"/>
        <v/>
      </c>
      <c r="U71" s="26" t="str">
        <f>IF(ISERROR(
IF(H71="","",IF(YEAR(H71)&lt;='Cad Iniciais'!$D$6,"SIM",""))),"",IF(H71="","",IF(YEAR(H71)&lt;='Cad Iniciais'!$D$6,"SIM","")))</f>
        <v/>
      </c>
      <c r="V71" s="26" t="str">
        <f ca="1">IF(ISERROR(
IF(H71="","",IF(AND(YEAR(H71)='Cad Iniciais'!$D$6,I71="Ativo",TODAY()-H71&gt;90),"SIM",IF(AND(YEAR(H71)='Cad Iniciais'!$D$6,I71-H71&gt;90),"SIM","")))),"",IF(H71="","",IF(AND(YEAR(H71)='Cad Iniciais'!$D$6,I71="Ativo",TODAY()-H71&gt;90),"SIM",IF(AND(YEAR(H71)='Cad Iniciais'!$D$6,I71-H71&gt;90),"SIM",""))))</f>
        <v/>
      </c>
      <c r="W71" s="26" t="str">
        <f t="shared" si="26"/>
        <v/>
      </c>
      <c r="X71" s="26" t="str">
        <f t="shared" si="27"/>
        <v/>
      </c>
      <c r="Y71" s="26" t="str">
        <f t="shared" si="28"/>
        <v/>
      </c>
      <c r="Z71" s="26" t="str">
        <f t="shared" si="29"/>
        <v/>
      </c>
      <c r="AA71" s="26" t="str">
        <f>IF(ISERROR(
IF(W71="","",IF(AND(W71&lt;='Cad Iniciais'!$D$6,Y71&gt;'Cad Iniciais'!$D$6),1,0))),"",IF(W71="","",IF(AND(W71&lt;='Cad Iniciais'!$D$6,Y71&gt;'Cad Iniciais'!$D$6),1,0)))</f>
        <v/>
      </c>
      <c r="AB71" s="26" t="str">
        <f>IF(ISERROR(
IF(W71="","",IF(AND(W71&lt;=('Cad Iniciais'!$D$6-1),Y71&gt;'Cad Iniciais'!$D$6-1),1,0))),"",IF(W71="","",IF(W71="","",IF(AND(W71&lt;=('Cad Iniciais'!$D$6-1),Y71&gt;'Cad Iniciais'!$D$6-1),1,0))))</f>
        <v/>
      </c>
      <c r="AC71" s="61" t="str">
        <f>IF(ISERROR(
IF(I71="Ativo","",VLOOKUP(C71,Demissões!$C$6:$E$100,3,0))),"",IF(I71="Ativo","",VLOOKUP(C71,Demissões!$C$6:$E$100,3,0)))</f>
        <v/>
      </c>
      <c r="AD71" s="5"/>
      <c r="AE71" s="5"/>
      <c r="AF71" s="5"/>
      <c r="AG71" s="5" t="str">
        <f>IF(ISERROR(
IF('Cadastro de Cargos'!C79="","",'Cadastro de Cargos'!C79)),"",IF('Cadastro de Cargos'!C79="","",'Cadastro de Cargos'!C79))</f>
        <v/>
      </c>
      <c r="AH71" s="5"/>
      <c r="AI71" s="5"/>
      <c r="AJ71" s="70" t="str">
        <f>IF(C71="","",COUNTIF(Absenteismo!$D$6:$D$100,'Cadastro de Funcionários'!C71))</f>
        <v/>
      </c>
      <c r="AK71" s="70" t="str">
        <f>IF($C71="","",COUNTIFS(Absenteismo!$D$6:$D$100,'Cadastro de Funcionários'!$C71,Absenteismo!$E$6:$E$100,"Sim"))</f>
        <v/>
      </c>
      <c r="AL71" s="70" t="str">
        <f>IF($C71="","",COUNTIFS(Absenteismo!$D$6:$D$100,'Cadastro de Funcionários'!$C71,Absenteismo!$E$6:$E$100,"Não"))</f>
        <v/>
      </c>
      <c r="AM71" s="70" t="str">
        <f>IF($C71="","",COUNTIFS(Absenteismo!$D$6:$D$100,'Cadastro de Funcionários'!$C71,Absenteismo!$E$6:$E$100,"Sim",Absenteismo!$F$6:$F$100,"Sim"))</f>
        <v/>
      </c>
      <c r="AN71" s="70" t="str">
        <f>IF($C71="","",COUNTIFS(Absenteismo!$D$6:$D$100,'Cadastro de Funcionários'!$C71,Absenteismo!$E$6:$E$100,"Sim",Absenteismo!$F$6:$F$100,"Não"))</f>
        <v/>
      </c>
      <c r="AO71" s="26"/>
      <c r="AP71" s="26"/>
      <c r="AQ71" s="26"/>
    </row>
    <row r="72" spans="1:43" ht="22.5" customHeight="1">
      <c r="A72" s="29"/>
      <c r="B72" s="5"/>
      <c r="C72" s="37"/>
      <c r="D72" s="37"/>
      <c r="E72" s="37"/>
      <c r="F72" s="37"/>
      <c r="G72" s="37"/>
      <c r="H72" s="68"/>
      <c r="I72" s="68"/>
      <c r="J72" s="76" t="str">
        <f t="shared" si="20"/>
        <v/>
      </c>
      <c r="K72" s="5"/>
      <c r="L72" s="5" t="str">
        <f>IF(ISERROR(
IF(G72="","",VLOOKUP(C72,Promoções!$C$6:$F$292,4,0))),G72,IF(G72="","",VLOOKUP(C72,Promoções!$C$6:$F$292,4,0)))</f>
        <v/>
      </c>
      <c r="M72" s="5" t="str">
        <f>IF(ISERROR(
IF(L72="","",VLOOKUP(L72,'Cadastro de Cargos'!$C$7:$D$100,2,0))),"",IF(L72="","",VLOOKUP(L72,'Cadastro de Cargos'!$C$7:$D$100,2,0)))</f>
        <v/>
      </c>
      <c r="N72" s="5" t="str">
        <f t="shared" ca="1" si="21"/>
        <v/>
      </c>
      <c r="O72" s="57" t="str">
        <f t="shared" ca="1" si="22"/>
        <v/>
      </c>
      <c r="P72" s="57" t="str">
        <f>IF(ISERROR(
IF(W72="","",IF(AND(W72&lt;='Cad Iniciais'!$D$6,Y72&gt;'Cad Iniciais'!$D$6),1,0))),"",IF(W72="","",IF(AND(W72&lt;='Cad Iniciais'!$D$6,Y72&gt;'Cad Iniciais'!$D$6),1,0)))</f>
        <v/>
      </c>
      <c r="Q72" s="57" t="str">
        <f>IF(ISERROR(
IF(W72="","",IF(AND(W72&lt;=('Cad Iniciais'!$D$6-1),Y72&gt;'Cad Iniciais'!$D$6-1),1,0))),"",IF(W72="","",IF(W72="","",IF(AND(W72&lt;=('Cad Iniciais'!$D$6-1),Y72&gt;'Cad Iniciais'!$D$6-1),1,0))))</f>
        <v/>
      </c>
      <c r="R72" s="26" t="str">
        <f t="shared" ca="1" si="23"/>
        <v/>
      </c>
      <c r="S72" s="26" t="str">
        <f t="shared" ca="1" si="24"/>
        <v/>
      </c>
      <c r="T72" s="26" t="str">
        <f t="shared" ca="1" si="25"/>
        <v/>
      </c>
      <c r="U72" s="26" t="str">
        <f>IF(ISERROR(
IF(H72="","",IF(YEAR(H72)&lt;='Cad Iniciais'!$D$6,"SIM",""))),"",IF(H72="","",IF(YEAR(H72)&lt;='Cad Iniciais'!$D$6,"SIM","")))</f>
        <v/>
      </c>
      <c r="V72" s="26" t="str">
        <f ca="1">IF(ISERROR(
IF(H72="","",IF(AND(YEAR(H72)='Cad Iniciais'!$D$6,I72="Ativo",TODAY()-H72&gt;90),"SIM",IF(AND(YEAR(H72)='Cad Iniciais'!$D$6,I72-H72&gt;90),"SIM","")))),"",IF(H72="","",IF(AND(YEAR(H72)='Cad Iniciais'!$D$6,I72="Ativo",TODAY()-H72&gt;90),"SIM",IF(AND(YEAR(H72)='Cad Iniciais'!$D$6,I72-H72&gt;90),"SIM",""))))</f>
        <v/>
      </c>
      <c r="W72" s="26" t="str">
        <f t="shared" si="26"/>
        <v/>
      </c>
      <c r="X72" s="26" t="str">
        <f t="shared" si="27"/>
        <v/>
      </c>
      <c r="Y72" s="26" t="str">
        <f t="shared" si="28"/>
        <v/>
      </c>
      <c r="Z72" s="26" t="str">
        <f t="shared" si="29"/>
        <v/>
      </c>
      <c r="AA72" s="26" t="str">
        <f>IF(ISERROR(
IF(W72="","",IF(AND(W72&lt;='Cad Iniciais'!$D$6,Y72&gt;'Cad Iniciais'!$D$6),1,0))),"",IF(W72="","",IF(AND(W72&lt;='Cad Iniciais'!$D$6,Y72&gt;'Cad Iniciais'!$D$6),1,0)))</f>
        <v/>
      </c>
      <c r="AB72" s="26" t="str">
        <f>IF(ISERROR(
IF(W72="","",IF(AND(W72&lt;=('Cad Iniciais'!$D$6-1),Y72&gt;'Cad Iniciais'!$D$6-1),1,0))),"",IF(W72="","",IF(W72="","",IF(AND(W72&lt;=('Cad Iniciais'!$D$6-1),Y72&gt;'Cad Iniciais'!$D$6-1),1,0))))</f>
        <v/>
      </c>
      <c r="AC72" s="61" t="str">
        <f>IF(ISERROR(
IF(I72="Ativo","",VLOOKUP(C72,Demissões!$C$6:$E$100,3,0))),"",IF(I72="Ativo","",VLOOKUP(C72,Demissões!$C$6:$E$100,3,0)))</f>
        <v/>
      </c>
      <c r="AD72" s="5"/>
      <c r="AE72" s="5"/>
      <c r="AF72" s="5"/>
      <c r="AG72" s="5" t="str">
        <f>IF(ISERROR(
IF('Cadastro de Cargos'!C80="","",'Cadastro de Cargos'!C80)),"",IF('Cadastro de Cargos'!C80="","",'Cadastro de Cargos'!C80))</f>
        <v/>
      </c>
      <c r="AH72" s="5"/>
      <c r="AI72" s="5"/>
      <c r="AJ72" s="70" t="str">
        <f>IF(C72="","",COUNTIF(Absenteismo!$D$6:$D$100,'Cadastro de Funcionários'!C72))</f>
        <v/>
      </c>
      <c r="AK72" s="70" t="str">
        <f>IF($C72="","",COUNTIFS(Absenteismo!$D$6:$D$100,'Cadastro de Funcionários'!$C72,Absenteismo!$E$6:$E$100,"Sim"))</f>
        <v/>
      </c>
      <c r="AL72" s="70" t="str">
        <f>IF($C72="","",COUNTIFS(Absenteismo!$D$6:$D$100,'Cadastro de Funcionários'!$C72,Absenteismo!$E$6:$E$100,"Não"))</f>
        <v/>
      </c>
      <c r="AM72" s="70" t="str">
        <f>IF($C72="","",COUNTIFS(Absenteismo!$D$6:$D$100,'Cadastro de Funcionários'!$C72,Absenteismo!$E$6:$E$100,"Sim",Absenteismo!$F$6:$F$100,"Sim"))</f>
        <v/>
      </c>
      <c r="AN72" s="70" t="str">
        <f>IF($C72="","",COUNTIFS(Absenteismo!$D$6:$D$100,'Cadastro de Funcionários'!$C72,Absenteismo!$E$6:$E$100,"Sim",Absenteismo!$F$6:$F$100,"Não"))</f>
        <v/>
      </c>
      <c r="AO72" s="26"/>
      <c r="AP72" s="26"/>
      <c r="AQ72" s="26"/>
    </row>
    <row r="73" spans="1:43" ht="22.5" customHeight="1">
      <c r="A73" s="29"/>
      <c r="B73" s="5"/>
      <c r="C73" s="37"/>
      <c r="D73" s="37"/>
      <c r="E73" s="37"/>
      <c r="F73" s="37"/>
      <c r="G73" s="37"/>
      <c r="H73" s="68"/>
      <c r="I73" s="68"/>
      <c r="J73" s="76" t="str">
        <f t="shared" si="20"/>
        <v/>
      </c>
      <c r="K73" s="5"/>
      <c r="L73" s="5" t="str">
        <f>IF(ISERROR(
IF(G73="","",VLOOKUP(C73,Promoções!$C$6:$F$292,4,0))),G73,IF(G73="","",VLOOKUP(C73,Promoções!$C$6:$F$292,4,0)))</f>
        <v/>
      </c>
      <c r="M73" s="5" t="str">
        <f>IF(ISERROR(
IF(L73="","",VLOOKUP(L73,'Cadastro de Cargos'!$C$7:$D$100,2,0))),"",IF(L73="","",VLOOKUP(L73,'Cadastro de Cargos'!$C$7:$D$100,2,0)))</f>
        <v/>
      </c>
      <c r="N73" s="5" t="str">
        <f t="shared" ca="1" si="21"/>
        <v/>
      </c>
      <c r="O73" s="57" t="str">
        <f t="shared" ca="1" si="22"/>
        <v/>
      </c>
      <c r="P73" s="57" t="str">
        <f>IF(ISERROR(
IF(W73="","",IF(AND(W73&lt;='Cad Iniciais'!$D$6,Y73&gt;'Cad Iniciais'!$D$6),1,0))),"",IF(W73="","",IF(AND(W73&lt;='Cad Iniciais'!$D$6,Y73&gt;'Cad Iniciais'!$D$6),1,0)))</f>
        <v/>
      </c>
      <c r="Q73" s="57" t="str">
        <f>IF(ISERROR(
IF(W73="","",IF(AND(W73&lt;=('Cad Iniciais'!$D$6-1),Y73&gt;'Cad Iniciais'!$D$6-1),1,0))),"",IF(W73="","",IF(W73="","",IF(AND(W73&lt;=('Cad Iniciais'!$D$6-1),Y73&gt;'Cad Iniciais'!$D$6-1),1,0))))</f>
        <v/>
      </c>
      <c r="R73" s="26" t="str">
        <f t="shared" ca="1" si="23"/>
        <v/>
      </c>
      <c r="S73" s="26" t="str">
        <f t="shared" ca="1" si="24"/>
        <v/>
      </c>
      <c r="T73" s="26" t="str">
        <f t="shared" ca="1" si="25"/>
        <v/>
      </c>
      <c r="U73" s="26" t="str">
        <f>IF(ISERROR(
IF(H73="","",IF(YEAR(H73)&lt;='Cad Iniciais'!$D$6,"SIM",""))),"",IF(H73="","",IF(YEAR(H73)&lt;='Cad Iniciais'!$D$6,"SIM","")))</f>
        <v/>
      </c>
      <c r="V73" s="26" t="str">
        <f ca="1">IF(ISERROR(
IF(H73="","",IF(AND(YEAR(H73)='Cad Iniciais'!$D$6,I73="Ativo",TODAY()-H73&gt;90),"SIM",IF(AND(YEAR(H73)='Cad Iniciais'!$D$6,I73-H73&gt;90),"SIM","")))),"",IF(H73="","",IF(AND(YEAR(H73)='Cad Iniciais'!$D$6,I73="Ativo",TODAY()-H73&gt;90),"SIM",IF(AND(YEAR(H73)='Cad Iniciais'!$D$6,I73-H73&gt;90),"SIM",""))))</f>
        <v/>
      </c>
      <c r="W73" s="26" t="str">
        <f t="shared" si="26"/>
        <v/>
      </c>
      <c r="X73" s="26" t="str">
        <f t="shared" si="27"/>
        <v/>
      </c>
      <c r="Y73" s="26" t="str">
        <f t="shared" si="28"/>
        <v/>
      </c>
      <c r="Z73" s="26" t="str">
        <f t="shared" si="29"/>
        <v/>
      </c>
      <c r="AA73" s="26" t="str">
        <f>IF(ISERROR(
IF(W73="","",IF(AND(W73&lt;='Cad Iniciais'!$D$6,Y73&gt;'Cad Iniciais'!$D$6),1,0))),"",IF(W73="","",IF(AND(W73&lt;='Cad Iniciais'!$D$6,Y73&gt;'Cad Iniciais'!$D$6),1,0)))</f>
        <v/>
      </c>
      <c r="AB73" s="26" t="str">
        <f>IF(ISERROR(
IF(W73="","",IF(AND(W73&lt;=('Cad Iniciais'!$D$6-1),Y73&gt;'Cad Iniciais'!$D$6-1),1,0))),"",IF(W73="","",IF(W73="","",IF(AND(W73&lt;=('Cad Iniciais'!$D$6-1),Y73&gt;'Cad Iniciais'!$D$6-1),1,0))))</f>
        <v/>
      </c>
      <c r="AC73" s="61" t="str">
        <f>IF(ISERROR(
IF(I73="Ativo","",VLOOKUP(C73,Demissões!$C$6:$E$100,3,0))),"",IF(I73="Ativo","",VLOOKUP(C73,Demissões!$C$6:$E$100,3,0)))</f>
        <v/>
      </c>
      <c r="AD73" s="5"/>
      <c r="AE73" s="5"/>
      <c r="AF73" s="5"/>
      <c r="AG73" s="5" t="str">
        <f>IF(ISERROR(
IF('Cadastro de Cargos'!C81="","",'Cadastro de Cargos'!C81)),"",IF('Cadastro de Cargos'!C81="","",'Cadastro de Cargos'!C81))</f>
        <v/>
      </c>
      <c r="AH73" s="5"/>
      <c r="AI73" s="5"/>
      <c r="AJ73" s="70" t="str">
        <f>IF(C73="","",COUNTIF(Absenteismo!$D$6:$D$100,'Cadastro de Funcionários'!C73))</f>
        <v/>
      </c>
      <c r="AK73" s="70" t="str">
        <f>IF($C73="","",COUNTIFS(Absenteismo!$D$6:$D$100,'Cadastro de Funcionários'!$C73,Absenteismo!$E$6:$E$100,"Sim"))</f>
        <v/>
      </c>
      <c r="AL73" s="70" t="str">
        <f>IF($C73="","",COUNTIFS(Absenteismo!$D$6:$D$100,'Cadastro de Funcionários'!$C73,Absenteismo!$E$6:$E$100,"Não"))</f>
        <v/>
      </c>
      <c r="AM73" s="70" t="str">
        <f>IF($C73="","",COUNTIFS(Absenteismo!$D$6:$D$100,'Cadastro de Funcionários'!$C73,Absenteismo!$E$6:$E$100,"Sim",Absenteismo!$F$6:$F$100,"Sim"))</f>
        <v/>
      </c>
      <c r="AN73" s="70" t="str">
        <f>IF($C73="","",COUNTIFS(Absenteismo!$D$6:$D$100,'Cadastro de Funcionários'!$C73,Absenteismo!$E$6:$E$100,"Sim",Absenteismo!$F$6:$F$100,"Não"))</f>
        <v/>
      </c>
      <c r="AO73" s="26"/>
      <c r="AP73" s="26"/>
      <c r="AQ73" s="26"/>
    </row>
    <row r="74" spans="1:43" ht="22.5" customHeight="1">
      <c r="A74" s="29"/>
      <c r="B74" s="5"/>
      <c r="C74" s="37"/>
      <c r="D74" s="37"/>
      <c r="E74" s="37"/>
      <c r="F74" s="37"/>
      <c r="G74" s="37"/>
      <c r="H74" s="68"/>
      <c r="I74" s="68"/>
      <c r="J74" s="76" t="str">
        <f t="shared" si="20"/>
        <v/>
      </c>
      <c r="K74" s="5"/>
      <c r="L74" s="5" t="str">
        <f>IF(ISERROR(
IF(G74="","",VLOOKUP(C74,Promoções!$C$6:$F$292,4,0))),G74,IF(G74="","",VLOOKUP(C74,Promoções!$C$6:$F$292,4,0)))</f>
        <v/>
      </c>
      <c r="M74" s="5" t="str">
        <f>IF(ISERROR(
IF(L74="","",VLOOKUP(L74,'Cadastro de Cargos'!$C$7:$D$100,2,0))),"",IF(L74="","",VLOOKUP(L74,'Cadastro de Cargos'!$C$7:$D$100,2,0)))</f>
        <v/>
      </c>
      <c r="N74" s="5" t="str">
        <f t="shared" ca="1" si="21"/>
        <v/>
      </c>
      <c r="O74" s="57" t="str">
        <f t="shared" ca="1" si="22"/>
        <v/>
      </c>
      <c r="P74" s="57" t="str">
        <f>IF(ISERROR(
IF(W74="","",IF(AND(W74&lt;='Cad Iniciais'!$D$6,Y74&gt;'Cad Iniciais'!$D$6),1,0))),"",IF(W74="","",IF(AND(W74&lt;='Cad Iniciais'!$D$6,Y74&gt;'Cad Iniciais'!$D$6),1,0)))</f>
        <v/>
      </c>
      <c r="Q74" s="57" t="str">
        <f>IF(ISERROR(
IF(W74="","",IF(AND(W74&lt;=('Cad Iniciais'!$D$6-1),Y74&gt;'Cad Iniciais'!$D$6-1),1,0))),"",IF(W74="","",IF(W74="","",IF(AND(W74&lt;=('Cad Iniciais'!$D$6-1),Y74&gt;'Cad Iniciais'!$D$6-1),1,0))))</f>
        <v/>
      </c>
      <c r="R74" s="26" t="str">
        <f t="shared" ca="1" si="23"/>
        <v/>
      </c>
      <c r="S74" s="26" t="str">
        <f t="shared" ca="1" si="24"/>
        <v/>
      </c>
      <c r="T74" s="26" t="str">
        <f t="shared" ca="1" si="25"/>
        <v/>
      </c>
      <c r="U74" s="26" t="str">
        <f>IF(ISERROR(
IF(H74="","",IF(YEAR(H74)&lt;='Cad Iniciais'!$D$6,"SIM",""))),"",IF(H74="","",IF(YEAR(H74)&lt;='Cad Iniciais'!$D$6,"SIM","")))</f>
        <v/>
      </c>
      <c r="V74" s="26" t="str">
        <f ca="1">IF(ISERROR(
IF(H74="","",IF(AND(YEAR(H74)='Cad Iniciais'!$D$6,I74="Ativo",TODAY()-H74&gt;90),"SIM",IF(AND(YEAR(H74)='Cad Iniciais'!$D$6,I74-H74&gt;90),"SIM","")))),"",IF(H74="","",IF(AND(YEAR(H74)='Cad Iniciais'!$D$6,I74="Ativo",TODAY()-H74&gt;90),"SIM",IF(AND(YEAR(H74)='Cad Iniciais'!$D$6,I74-H74&gt;90),"SIM",""))))</f>
        <v/>
      </c>
      <c r="W74" s="26" t="str">
        <f t="shared" si="26"/>
        <v/>
      </c>
      <c r="X74" s="26" t="str">
        <f t="shared" si="27"/>
        <v/>
      </c>
      <c r="Y74" s="26" t="str">
        <f t="shared" si="28"/>
        <v/>
      </c>
      <c r="Z74" s="26" t="str">
        <f t="shared" si="29"/>
        <v/>
      </c>
      <c r="AA74" s="26" t="str">
        <f>IF(ISERROR(
IF(W74="","",IF(AND(W74&lt;='Cad Iniciais'!$D$6,Y74&gt;'Cad Iniciais'!$D$6),1,0))),"",IF(W74="","",IF(AND(W74&lt;='Cad Iniciais'!$D$6,Y74&gt;'Cad Iniciais'!$D$6),1,0)))</f>
        <v/>
      </c>
      <c r="AB74" s="26" t="str">
        <f>IF(ISERROR(
IF(W74="","",IF(AND(W74&lt;=('Cad Iniciais'!$D$6-1),Y74&gt;'Cad Iniciais'!$D$6-1),1,0))),"",IF(W74="","",IF(W74="","",IF(AND(W74&lt;=('Cad Iniciais'!$D$6-1),Y74&gt;'Cad Iniciais'!$D$6-1),1,0))))</f>
        <v/>
      </c>
      <c r="AC74" s="61" t="str">
        <f>IF(ISERROR(
IF(I74="Ativo","",VLOOKUP(C74,Demissões!$C$6:$E$100,3,0))),"",IF(I74="Ativo","",VLOOKUP(C74,Demissões!$C$6:$E$100,3,0)))</f>
        <v/>
      </c>
      <c r="AD74" s="5"/>
      <c r="AE74" s="5"/>
      <c r="AF74" s="5"/>
      <c r="AG74" s="5" t="str">
        <f>IF(ISERROR(
IF('Cadastro de Cargos'!C82="","",'Cadastro de Cargos'!C82)),"",IF('Cadastro de Cargos'!C82="","",'Cadastro de Cargos'!C82))</f>
        <v/>
      </c>
      <c r="AH74" s="5"/>
      <c r="AI74" s="5"/>
      <c r="AJ74" s="70" t="str">
        <f>IF(C74="","",COUNTIF(Absenteismo!$D$6:$D$100,'Cadastro de Funcionários'!C74))</f>
        <v/>
      </c>
      <c r="AK74" s="70" t="str">
        <f>IF($C74="","",COUNTIFS(Absenteismo!$D$6:$D$100,'Cadastro de Funcionários'!$C74,Absenteismo!$E$6:$E$100,"Sim"))</f>
        <v/>
      </c>
      <c r="AL74" s="70" t="str">
        <f>IF($C74="","",COUNTIFS(Absenteismo!$D$6:$D$100,'Cadastro de Funcionários'!$C74,Absenteismo!$E$6:$E$100,"Não"))</f>
        <v/>
      </c>
      <c r="AM74" s="70" t="str">
        <f>IF($C74="","",COUNTIFS(Absenteismo!$D$6:$D$100,'Cadastro de Funcionários'!$C74,Absenteismo!$E$6:$E$100,"Sim",Absenteismo!$F$6:$F$100,"Sim"))</f>
        <v/>
      </c>
      <c r="AN74" s="70" t="str">
        <f>IF($C74="","",COUNTIFS(Absenteismo!$D$6:$D$100,'Cadastro de Funcionários'!$C74,Absenteismo!$E$6:$E$100,"Sim",Absenteismo!$F$6:$F$100,"Não"))</f>
        <v/>
      </c>
      <c r="AO74" s="26"/>
      <c r="AP74" s="26"/>
      <c r="AQ74" s="26"/>
    </row>
    <row r="75" spans="1:43" ht="22.5" customHeight="1">
      <c r="A75" s="29"/>
      <c r="B75" s="5"/>
      <c r="C75" s="37"/>
      <c r="D75" s="37"/>
      <c r="E75" s="37"/>
      <c r="F75" s="37"/>
      <c r="G75" s="37"/>
      <c r="H75" s="68"/>
      <c r="I75" s="68"/>
      <c r="J75" s="76" t="str">
        <f t="shared" si="20"/>
        <v/>
      </c>
      <c r="K75" s="5"/>
      <c r="L75" s="5" t="str">
        <f>IF(ISERROR(
IF(G75="","",VLOOKUP(C75,Promoções!$C$6:$F$292,4,0))),G75,IF(G75="","",VLOOKUP(C75,Promoções!$C$6:$F$292,4,0)))</f>
        <v/>
      </c>
      <c r="M75" s="5" t="str">
        <f>IF(ISERROR(
IF(L75="","",VLOOKUP(L75,'Cadastro de Cargos'!$C$7:$D$100,2,0))),"",IF(L75="","",VLOOKUP(L75,'Cadastro de Cargos'!$C$7:$D$100,2,0)))</f>
        <v/>
      </c>
      <c r="N75" s="5" t="str">
        <f t="shared" ca="1" si="21"/>
        <v/>
      </c>
      <c r="O75" s="57" t="str">
        <f t="shared" ca="1" si="22"/>
        <v/>
      </c>
      <c r="P75" s="57" t="str">
        <f>IF(ISERROR(
IF(W75="","",IF(AND(W75&lt;='Cad Iniciais'!$D$6,Y75&gt;'Cad Iniciais'!$D$6),1,0))),"",IF(W75="","",IF(AND(W75&lt;='Cad Iniciais'!$D$6,Y75&gt;'Cad Iniciais'!$D$6),1,0)))</f>
        <v/>
      </c>
      <c r="Q75" s="57" t="str">
        <f>IF(ISERROR(
IF(W75="","",IF(AND(W75&lt;=('Cad Iniciais'!$D$6-1),Y75&gt;'Cad Iniciais'!$D$6-1),1,0))),"",IF(W75="","",IF(W75="","",IF(AND(W75&lt;=('Cad Iniciais'!$D$6-1),Y75&gt;'Cad Iniciais'!$D$6-1),1,0))))</f>
        <v/>
      </c>
      <c r="R75" s="26" t="str">
        <f t="shared" ca="1" si="23"/>
        <v/>
      </c>
      <c r="S75" s="26" t="str">
        <f t="shared" ca="1" si="24"/>
        <v/>
      </c>
      <c r="T75" s="26" t="str">
        <f t="shared" ca="1" si="25"/>
        <v/>
      </c>
      <c r="U75" s="26" t="str">
        <f>IF(ISERROR(
IF(H75="","",IF(YEAR(H75)&lt;='Cad Iniciais'!$D$6,"SIM",""))),"",IF(H75="","",IF(YEAR(H75)&lt;='Cad Iniciais'!$D$6,"SIM","")))</f>
        <v/>
      </c>
      <c r="V75" s="26" t="str">
        <f ca="1">IF(ISERROR(
IF(H75="","",IF(AND(YEAR(H75)='Cad Iniciais'!$D$6,I75="Ativo",TODAY()-H75&gt;90),"SIM",IF(AND(YEAR(H75)='Cad Iniciais'!$D$6,I75-H75&gt;90),"SIM","")))),"",IF(H75="","",IF(AND(YEAR(H75)='Cad Iniciais'!$D$6,I75="Ativo",TODAY()-H75&gt;90),"SIM",IF(AND(YEAR(H75)='Cad Iniciais'!$D$6,I75-H75&gt;90),"SIM",""))))</f>
        <v/>
      </c>
      <c r="W75" s="26" t="str">
        <f t="shared" si="26"/>
        <v/>
      </c>
      <c r="X75" s="26" t="str">
        <f t="shared" si="27"/>
        <v/>
      </c>
      <c r="Y75" s="26" t="str">
        <f t="shared" si="28"/>
        <v/>
      </c>
      <c r="Z75" s="26" t="str">
        <f t="shared" si="29"/>
        <v/>
      </c>
      <c r="AA75" s="26" t="str">
        <f>IF(ISERROR(
IF(W75="","",IF(AND(W75&lt;='Cad Iniciais'!$D$6,Y75&gt;'Cad Iniciais'!$D$6),1,0))),"",IF(W75="","",IF(AND(W75&lt;='Cad Iniciais'!$D$6,Y75&gt;'Cad Iniciais'!$D$6),1,0)))</f>
        <v/>
      </c>
      <c r="AB75" s="26" t="str">
        <f>IF(ISERROR(
IF(W75="","",IF(AND(W75&lt;=('Cad Iniciais'!$D$6-1),Y75&gt;'Cad Iniciais'!$D$6-1),1,0))),"",IF(W75="","",IF(W75="","",IF(AND(W75&lt;=('Cad Iniciais'!$D$6-1),Y75&gt;'Cad Iniciais'!$D$6-1),1,0))))</f>
        <v/>
      </c>
      <c r="AC75" s="61" t="str">
        <f>IF(ISERROR(
IF(I75="Ativo","",VLOOKUP(C75,Demissões!$C$6:$E$100,3,0))),"",IF(I75="Ativo","",VLOOKUP(C75,Demissões!$C$6:$E$100,3,0)))</f>
        <v/>
      </c>
      <c r="AD75" s="5"/>
      <c r="AE75" s="5"/>
      <c r="AF75" s="5"/>
      <c r="AG75" s="5" t="str">
        <f>IF(ISERROR(
IF('Cadastro de Cargos'!C83="","",'Cadastro de Cargos'!C83)),"",IF('Cadastro de Cargos'!C83="","",'Cadastro de Cargos'!C83))</f>
        <v/>
      </c>
      <c r="AH75" s="5"/>
      <c r="AI75" s="5"/>
      <c r="AJ75" s="70" t="str">
        <f>IF(C75="","",COUNTIF(Absenteismo!$D$6:$D$100,'Cadastro de Funcionários'!C75))</f>
        <v/>
      </c>
      <c r="AK75" s="70" t="str">
        <f>IF($C75="","",COUNTIFS(Absenteismo!$D$6:$D$100,'Cadastro de Funcionários'!$C75,Absenteismo!$E$6:$E$100,"Sim"))</f>
        <v/>
      </c>
      <c r="AL75" s="70" t="str">
        <f>IF($C75="","",COUNTIFS(Absenteismo!$D$6:$D$100,'Cadastro de Funcionários'!$C75,Absenteismo!$E$6:$E$100,"Não"))</f>
        <v/>
      </c>
      <c r="AM75" s="70" t="str">
        <f>IF($C75="","",COUNTIFS(Absenteismo!$D$6:$D$100,'Cadastro de Funcionários'!$C75,Absenteismo!$E$6:$E$100,"Sim",Absenteismo!$F$6:$F$100,"Sim"))</f>
        <v/>
      </c>
      <c r="AN75" s="70" t="str">
        <f>IF($C75="","",COUNTIFS(Absenteismo!$D$6:$D$100,'Cadastro de Funcionários'!$C75,Absenteismo!$E$6:$E$100,"Sim",Absenteismo!$F$6:$F$100,"Não"))</f>
        <v/>
      </c>
      <c r="AO75" s="26"/>
      <c r="AP75" s="26"/>
      <c r="AQ75" s="26"/>
    </row>
    <row r="76" spans="1:43" ht="22.5" customHeight="1">
      <c r="A76" s="29"/>
      <c r="B76" s="5"/>
      <c r="C76" s="37"/>
      <c r="D76" s="37"/>
      <c r="E76" s="37"/>
      <c r="F76" s="37"/>
      <c r="G76" s="37"/>
      <c r="H76" s="68"/>
      <c r="I76" s="68"/>
      <c r="J76" s="76" t="str">
        <f t="shared" si="20"/>
        <v/>
      </c>
      <c r="K76" s="5"/>
      <c r="L76" s="5" t="str">
        <f>IF(ISERROR(
IF(G76="","",VLOOKUP(C76,Promoções!$C$6:$F$292,4,0))),G76,IF(G76="","",VLOOKUP(C76,Promoções!$C$6:$F$292,4,0)))</f>
        <v/>
      </c>
      <c r="M76" s="5" t="str">
        <f>IF(ISERROR(
IF(L76="","",VLOOKUP(L76,'Cadastro de Cargos'!$C$7:$D$100,2,0))),"",IF(L76="","",VLOOKUP(L76,'Cadastro de Cargos'!$C$7:$D$100,2,0)))</f>
        <v/>
      </c>
      <c r="N76" s="5" t="str">
        <f t="shared" ca="1" si="21"/>
        <v/>
      </c>
      <c r="O76" s="57" t="str">
        <f t="shared" ca="1" si="22"/>
        <v/>
      </c>
      <c r="P76" s="57" t="str">
        <f>IF(ISERROR(
IF(W76="","",IF(AND(W76&lt;='Cad Iniciais'!$D$6,Y76&gt;'Cad Iniciais'!$D$6),1,0))),"",IF(W76="","",IF(AND(W76&lt;='Cad Iniciais'!$D$6,Y76&gt;'Cad Iniciais'!$D$6),1,0)))</f>
        <v/>
      </c>
      <c r="Q76" s="57" t="str">
        <f>IF(ISERROR(
IF(W76="","",IF(AND(W76&lt;=('Cad Iniciais'!$D$6-1),Y76&gt;'Cad Iniciais'!$D$6-1),1,0))),"",IF(W76="","",IF(W76="","",IF(AND(W76&lt;=('Cad Iniciais'!$D$6-1),Y76&gt;'Cad Iniciais'!$D$6-1),1,0))))</f>
        <v/>
      </c>
      <c r="R76" s="26" t="str">
        <f t="shared" ca="1" si="23"/>
        <v/>
      </c>
      <c r="S76" s="26" t="str">
        <f t="shared" ca="1" si="24"/>
        <v/>
      </c>
      <c r="T76" s="26" t="str">
        <f t="shared" ca="1" si="25"/>
        <v/>
      </c>
      <c r="U76" s="26" t="str">
        <f>IF(ISERROR(
IF(H76="","",IF(YEAR(H76)&lt;='Cad Iniciais'!$D$6,"SIM",""))),"",IF(H76="","",IF(YEAR(H76)&lt;='Cad Iniciais'!$D$6,"SIM","")))</f>
        <v/>
      </c>
      <c r="V76" s="26" t="str">
        <f ca="1">IF(ISERROR(
IF(H76="","",IF(AND(YEAR(H76)='Cad Iniciais'!$D$6,I76="Ativo",TODAY()-H76&gt;90),"SIM",IF(AND(YEAR(H76)='Cad Iniciais'!$D$6,I76-H76&gt;90),"SIM","")))),"",IF(H76="","",IF(AND(YEAR(H76)='Cad Iniciais'!$D$6,I76="Ativo",TODAY()-H76&gt;90),"SIM",IF(AND(YEAR(H76)='Cad Iniciais'!$D$6,I76-H76&gt;90),"SIM",""))))</f>
        <v/>
      </c>
      <c r="W76" s="26" t="str">
        <f t="shared" si="26"/>
        <v/>
      </c>
      <c r="X76" s="26" t="str">
        <f t="shared" si="27"/>
        <v/>
      </c>
      <c r="Y76" s="26" t="str">
        <f t="shared" si="28"/>
        <v/>
      </c>
      <c r="Z76" s="26" t="str">
        <f t="shared" si="29"/>
        <v/>
      </c>
      <c r="AA76" s="26" t="str">
        <f>IF(ISERROR(
IF(W76="","",IF(AND(W76&lt;='Cad Iniciais'!$D$6,Y76&gt;'Cad Iniciais'!$D$6),1,0))),"",IF(W76="","",IF(AND(W76&lt;='Cad Iniciais'!$D$6,Y76&gt;'Cad Iniciais'!$D$6),1,0)))</f>
        <v/>
      </c>
      <c r="AB76" s="26" t="str">
        <f>IF(ISERROR(
IF(W76="","",IF(AND(W76&lt;=('Cad Iniciais'!$D$6-1),Y76&gt;'Cad Iniciais'!$D$6-1),1,0))),"",IF(W76="","",IF(W76="","",IF(AND(W76&lt;=('Cad Iniciais'!$D$6-1),Y76&gt;'Cad Iniciais'!$D$6-1),1,0))))</f>
        <v/>
      </c>
      <c r="AC76" s="61" t="str">
        <f>IF(ISERROR(
IF(I76="Ativo","",VLOOKUP(C76,Demissões!$C$6:$E$100,3,0))),"",IF(I76="Ativo","",VLOOKUP(C76,Demissões!$C$6:$E$100,3,0)))</f>
        <v/>
      </c>
      <c r="AD76" s="5"/>
      <c r="AE76" s="5"/>
      <c r="AF76" s="5"/>
      <c r="AG76" s="5" t="str">
        <f>IF(ISERROR(
IF('Cadastro de Cargos'!C84="","",'Cadastro de Cargos'!C84)),"",IF('Cadastro de Cargos'!C84="","",'Cadastro de Cargos'!C84))</f>
        <v/>
      </c>
      <c r="AH76" s="5"/>
      <c r="AI76" s="5"/>
      <c r="AJ76" s="70" t="str">
        <f>IF(C76="","",COUNTIF(Absenteismo!$D$6:$D$100,'Cadastro de Funcionários'!C76))</f>
        <v/>
      </c>
      <c r="AK76" s="70" t="str">
        <f>IF($C76="","",COUNTIFS(Absenteismo!$D$6:$D$100,'Cadastro de Funcionários'!$C76,Absenteismo!$E$6:$E$100,"Sim"))</f>
        <v/>
      </c>
      <c r="AL76" s="70" t="str">
        <f>IF($C76="","",COUNTIFS(Absenteismo!$D$6:$D$100,'Cadastro de Funcionários'!$C76,Absenteismo!$E$6:$E$100,"Não"))</f>
        <v/>
      </c>
      <c r="AM76" s="70" t="str">
        <f>IF($C76="","",COUNTIFS(Absenteismo!$D$6:$D$100,'Cadastro de Funcionários'!$C76,Absenteismo!$E$6:$E$100,"Sim",Absenteismo!$F$6:$F$100,"Sim"))</f>
        <v/>
      </c>
      <c r="AN76" s="70" t="str">
        <f>IF($C76="","",COUNTIFS(Absenteismo!$D$6:$D$100,'Cadastro de Funcionários'!$C76,Absenteismo!$E$6:$E$100,"Sim",Absenteismo!$F$6:$F$100,"Não"))</f>
        <v/>
      </c>
      <c r="AO76" s="26"/>
      <c r="AP76" s="26"/>
      <c r="AQ76" s="26"/>
    </row>
    <row r="77" spans="1:43" ht="22.5" customHeight="1">
      <c r="A77" s="29"/>
      <c r="B77" s="5"/>
      <c r="C77" s="37"/>
      <c r="D77" s="37"/>
      <c r="E77" s="37"/>
      <c r="F77" s="37"/>
      <c r="G77" s="37"/>
      <c r="H77" s="68"/>
      <c r="I77" s="68"/>
      <c r="J77" s="76" t="str">
        <f t="shared" si="20"/>
        <v/>
      </c>
      <c r="K77" s="5"/>
      <c r="L77" s="5" t="str">
        <f>IF(ISERROR(
IF(G77="","",VLOOKUP(C77,Promoções!$C$6:$F$292,4,0))),G77,IF(G77="","",VLOOKUP(C77,Promoções!$C$6:$F$292,4,0)))</f>
        <v/>
      </c>
      <c r="M77" s="5" t="str">
        <f>IF(ISERROR(
IF(L77="","",VLOOKUP(L77,'Cadastro de Cargos'!$C$7:$D$100,2,0))),"",IF(L77="","",VLOOKUP(L77,'Cadastro de Cargos'!$C$7:$D$100,2,0)))</f>
        <v/>
      </c>
      <c r="N77" s="5" t="str">
        <f t="shared" ca="1" si="21"/>
        <v/>
      </c>
      <c r="O77" s="57" t="str">
        <f t="shared" ca="1" si="22"/>
        <v/>
      </c>
      <c r="P77" s="57" t="str">
        <f>IF(ISERROR(
IF(W77="","",IF(AND(W77&lt;='Cad Iniciais'!$D$6,Y77&gt;'Cad Iniciais'!$D$6),1,0))),"",IF(W77="","",IF(AND(W77&lt;='Cad Iniciais'!$D$6,Y77&gt;'Cad Iniciais'!$D$6),1,0)))</f>
        <v/>
      </c>
      <c r="Q77" s="57" t="str">
        <f>IF(ISERROR(
IF(W77="","",IF(AND(W77&lt;=('Cad Iniciais'!$D$6-1),Y77&gt;'Cad Iniciais'!$D$6-1),1,0))),"",IF(W77="","",IF(W77="","",IF(AND(W77&lt;=('Cad Iniciais'!$D$6-1),Y77&gt;'Cad Iniciais'!$D$6-1),1,0))))</f>
        <v/>
      </c>
      <c r="R77" s="26" t="str">
        <f t="shared" ca="1" si="23"/>
        <v/>
      </c>
      <c r="S77" s="26" t="str">
        <f t="shared" ca="1" si="24"/>
        <v/>
      </c>
      <c r="T77" s="26" t="str">
        <f t="shared" ca="1" si="25"/>
        <v/>
      </c>
      <c r="U77" s="26" t="str">
        <f>IF(ISERROR(
IF(H77="","",IF(YEAR(H77)&lt;='Cad Iniciais'!$D$6,"SIM",""))),"",IF(H77="","",IF(YEAR(H77)&lt;='Cad Iniciais'!$D$6,"SIM","")))</f>
        <v/>
      </c>
      <c r="V77" s="26" t="str">
        <f ca="1">IF(ISERROR(
IF(H77="","",IF(AND(YEAR(H77)='Cad Iniciais'!$D$6,I77="Ativo",TODAY()-H77&gt;90),"SIM",IF(AND(YEAR(H77)='Cad Iniciais'!$D$6,I77-H77&gt;90),"SIM","")))),"",IF(H77="","",IF(AND(YEAR(H77)='Cad Iniciais'!$D$6,I77="Ativo",TODAY()-H77&gt;90),"SIM",IF(AND(YEAR(H77)='Cad Iniciais'!$D$6,I77-H77&gt;90),"SIM",""))))</f>
        <v/>
      </c>
      <c r="W77" s="26" t="str">
        <f t="shared" si="26"/>
        <v/>
      </c>
      <c r="X77" s="26" t="str">
        <f t="shared" si="27"/>
        <v/>
      </c>
      <c r="Y77" s="26" t="str">
        <f t="shared" si="28"/>
        <v/>
      </c>
      <c r="Z77" s="26" t="str">
        <f t="shared" si="29"/>
        <v/>
      </c>
      <c r="AA77" s="26" t="str">
        <f>IF(ISERROR(
IF(W77="","",IF(AND(W77&lt;='Cad Iniciais'!$D$6,Y77&gt;'Cad Iniciais'!$D$6),1,0))),"",IF(W77="","",IF(AND(W77&lt;='Cad Iniciais'!$D$6,Y77&gt;'Cad Iniciais'!$D$6),1,0)))</f>
        <v/>
      </c>
      <c r="AB77" s="26" t="str">
        <f>IF(ISERROR(
IF(W77="","",IF(AND(W77&lt;=('Cad Iniciais'!$D$6-1),Y77&gt;'Cad Iniciais'!$D$6-1),1,0))),"",IF(W77="","",IF(W77="","",IF(AND(W77&lt;=('Cad Iniciais'!$D$6-1),Y77&gt;'Cad Iniciais'!$D$6-1),1,0))))</f>
        <v/>
      </c>
      <c r="AC77" s="61" t="str">
        <f>IF(ISERROR(
IF(I77="Ativo","",VLOOKUP(C77,Demissões!$C$6:$E$100,3,0))),"",IF(I77="Ativo","",VLOOKUP(C77,Demissões!$C$6:$E$100,3,0)))</f>
        <v/>
      </c>
      <c r="AD77" s="5"/>
      <c r="AE77" s="5"/>
      <c r="AF77" s="5"/>
      <c r="AG77" s="5" t="str">
        <f>IF(ISERROR(
IF('Cadastro de Cargos'!C85="","",'Cadastro de Cargos'!C85)),"",IF('Cadastro de Cargos'!C85="","",'Cadastro de Cargos'!C85))</f>
        <v/>
      </c>
      <c r="AH77" s="5"/>
      <c r="AI77" s="5"/>
      <c r="AJ77" s="70" t="str">
        <f>IF(C77="","",COUNTIF(Absenteismo!$D$6:$D$100,'Cadastro de Funcionários'!C77))</f>
        <v/>
      </c>
      <c r="AK77" s="70" t="str">
        <f>IF($C77="","",COUNTIFS(Absenteismo!$D$6:$D$100,'Cadastro de Funcionários'!$C77,Absenteismo!$E$6:$E$100,"Sim"))</f>
        <v/>
      </c>
      <c r="AL77" s="70" t="str">
        <f>IF($C77="","",COUNTIFS(Absenteismo!$D$6:$D$100,'Cadastro de Funcionários'!$C77,Absenteismo!$E$6:$E$100,"Não"))</f>
        <v/>
      </c>
      <c r="AM77" s="70" t="str">
        <f>IF($C77="","",COUNTIFS(Absenteismo!$D$6:$D$100,'Cadastro de Funcionários'!$C77,Absenteismo!$E$6:$E$100,"Sim",Absenteismo!$F$6:$F$100,"Sim"))</f>
        <v/>
      </c>
      <c r="AN77" s="70" t="str">
        <f>IF($C77="","",COUNTIFS(Absenteismo!$D$6:$D$100,'Cadastro de Funcionários'!$C77,Absenteismo!$E$6:$E$100,"Sim",Absenteismo!$F$6:$F$100,"Não"))</f>
        <v/>
      </c>
      <c r="AO77" s="26"/>
      <c r="AP77" s="26"/>
      <c r="AQ77" s="26"/>
    </row>
    <row r="78" spans="1:43" ht="22.5" customHeight="1">
      <c r="A78" s="29"/>
      <c r="B78" s="5"/>
      <c r="C78" s="37"/>
      <c r="D78" s="37"/>
      <c r="E78" s="37"/>
      <c r="F78" s="37"/>
      <c r="G78" s="37"/>
      <c r="H78" s="68"/>
      <c r="I78" s="68"/>
      <c r="J78" s="76" t="str">
        <f t="shared" si="20"/>
        <v/>
      </c>
      <c r="K78" s="5"/>
      <c r="L78" s="5" t="str">
        <f>IF(ISERROR(
IF(G78="","",VLOOKUP(C78,Promoções!$C$6:$F$292,4,0))),G78,IF(G78="","",VLOOKUP(C78,Promoções!$C$6:$F$292,4,0)))</f>
        <v/>
      </c>
      <c r="M78" s="5" t="str">
        <f>IF(ISERROR(
IF(L78="","",VLOOKUP(L78,'Cadastro de Cargos'!$C$7:$D$100,2,0))),"",IF(L78="","",VLOOKUP(L78,'Cadastro de Cargos'!$C$7:$D$100,2,0)))</f>
        <v/>
      </c>
      <c r="N78" s="5" t="str">
        <f t="shared" ca="1" si="21"/>
        <v/>
      </c>
      <c r="O78" s="57" t="str">
        <f t="shared" ca="1" si="22"/>
        <v/>
      </c>
      <c r="P78" s="57" t="str">
        <f>IF(ISERROR(
IF(W78="","",IF(AND(W78&lt;='Cad Iniciais'!$D$6,Y78&gt;'Cad Iniciais'!$D$6),1,0))),"",IF(W78="","",IF(AND(W78&lt;='Cad Iniciais'!$D$6,Y78&gt;'Cad Iniciais'!$D$6),1,0)))</f>
        <v/>
      </c>
      <c r="Q78" s="57" t="str">
        <f>IF(ISERROR(
IF(W78="","",IF(AND(W78&lt;=('Cad Iniciais'!$D$6-1),Y78&gt;'Cad Iniciais'!$D$6-1),1,0))),"",IF(W78="","",IF(W78="","",IF(AND(W78&lt;=('Cad Iniciais'!$D$6-1),Y78&gt;'Cad Iniciais'!$D$6-1),1,0))))</f>
        <v/>
      </c>
      <c r="R78" s="26" t="str">
        <f t="shared" ca="1" si="23"/>
        <v/>
      </c>
      <c r="S78" s="26" t="str">
        <f t="shared" ca="1" si="24"/>
        <v/>
      </c>
      <c r="T78" s="26" t="str">
        <f t="shared" ca="1" si="25"/>
        <v/>
      </c>
      <c r="U78" s="26" t="str">
        <f>IF(ISERROR(
IF(H78="","",IF(YEAR(H78)&lt;='Cad Iniciais'!$D$6,"SIM",""))),"",IF(H78="","",IF(YEAR(H78)&lt;='Cad Iniciais'!$D$6,"SIM","")))</f>
        <v/>
      </c>
      <c r="V78" s="26" t="str">
        <f ca="1">IF(ISERROR(
IF(H78="","",IF(AND(YEAR(H78)='Cad Iniciais'!$D$6,I78="Ativo",TODAY()-H78&gt;90),"SIM",IF(AND(YEAR(H78)='Cad Iniciais'!$D$6,I78-H78&gt;90),"SIM","")))),"",IF(H78="","",IF(AND(YEAR(H78)='Cad Iniciais'!$D$6,I78="Ativo",TODAY()-H78&gt;90),"SIM",IF(AND(YEAR(H78)='Cad Iniciais'!$D$6,I78-H78&gt;90),"SIM",""))))</f>
        <v/>
      </c>
      <c r="W78" s="26" t="str">
        <f t="shared" si="26"/>
        <v/>
      </c>
      <c r="X78" s="26" t="str">
        <f t="shared" si="27"/>
        <v/>
      </c>
      <c r="Y78" s="26" t="str">
        <f t="shared" si="28"/>
        <v/>
      </c>
      <c r="Z78" s="26" t="str">
        <f t="shared" si="29"/>
        <v/>
      </c>
      <c r="AA78" s="26" t="str">
        <f>IF(ISERROR(
IF(W78="","",IF(AND(W78&lt;='Cad Iniciais'!$D$6,Y78&gt;'Cad Iniciais'!$D$6),1,0))),"",IF(W78="","",IF(AND(W78&lt;='Cad Iniciais'!$D$6,Y78&gt;'Cad Iniciais'!$D$6),1,0)))</f>
        <v/>
      </c>
      <c r="AB78" s="26" t="str">
        <f>IF(ISERROR(
IF(W78="","",IF(AND(W78&lt;=('Cad Iniciais'!$D$6-1),Y78&gt;'Cad Iniciais'!$D$6-1),1,0))),"",IF(W78="","",IF(W78="","",IF(AND(W78&lt;=('Cad Iniciais'!$D$6-1),Y78&gt;'Cad Iniciais'!$D$6-1),1,0))))</f>
        <v/>
      </c>
      <c r="AC78" s="61" t="str">
        <f>IF(ISERROR(
IF(I78="Ativo","",VLOOKUP(C78,Demissões!$C$6:$E$100,3,0))),"",IF(I78="Ativo","",VLOOKUP(C78,Demissões!$C$6:$E$100,3,0)))</f>
        <v/>
      </c>
      <c r="AD78" s="5"/>
      <c r="AE78" s="5"/>
      <c r="AF78" s="5"/>
      <c r="AG78" s="5" t="str">
        <f>IF(ISERROR(
IF('Cadastro de Cargos'!C86="","",'Cadastro de Cargos'!C86)),"",IF('Cadastro de Cargos'!C86="","",'Cadastro de Cargos'!C86))</f>
        <v/>
      </c>
      <c r="AH78" s="5"/>
      <c r="AI78" s="5"/>
      <c r="AJ78" s="70" t="str">
        <f>IF(C78="","",COUNTIF(Absenteismo!$D$6:$D$100,'Cadastro de Funcionários'!C78))</f>
        <v/>
      </c>
      <c r="AK78" s="70" t="str">
        <f>IF($C78="","",COUNTIFS(Absenteismo!$D$6:$D$100,'Cadastro de Funcionários'!$C78,Absenteismo!$E$6:$E$100,"Sim"))</f>
        <v/>
      </c>
      <c r="AL78" s="70" t="str">
        <f>IF($C78="","",COUNTIFS(Absenteismo!$D$6:$D$100,'Cadastro de Funcionários'!$C78,Absenteismo!$E$6:$E$100,"Não"))</f>
        <v/>
      </c>
      <c r="AM78" s="70" t="str">
        <f>IF($C78="","",COUNTIFS(Absenteismo!$D$6:$D$100,'Cadastro de Funcionários'!$C78,Absenteismo!$E$6:$E$100,"Sim",Absenteismo!$F$6:$F$100,"Sim"))</f>
        <v/>
      </c>
      <c r="AN78" s="70" t="str">
        <f>IF($C78="","",COUNTIFS(Absenteismo!$D$6:$D$100,'Cadastro de Funcionários'!$C78,Absenteismo!$E$6:$E$100,"Sim",Absenteismo!$F$6:$F$100,"Não"))</f>
        <v/>
      </c>
      <c r="AO78" s="26"/>
      <c r="AP78" s="26"/>
      <c r="AQ78" s="26"/>
    </row>
    <row r="79" spans="1:43" ht="22.5" customHeight="1">
      <c r="A79" s="29"/>
      <c r="B79" s="5"/>
      <c r="C79" s="37"/>
      <c r="D79" s="37"/>
      <c r="E79" s="37"/>
      <c r="F79" s="37"/>
      <c r="G79" s="37"/>
      <c r="H79" s="68"/>
      <c r="I79" s="68"/>
      <c r="J79" s="76" t="str">
        <f t="shared" si="20"/>
        <v/>
      </c>
      <c r="K79" s="5"/>
      <c r="L79" s="5" t="str">
        <f>IF(ISERROR(
IF(G79="","",VLOOKUP(C79,Promoções!$C$6:$F$292,4,0))),G79,IF(G79="","",VLOOKUP(C79,Promoções!$C$6:$F$292,4,0)))</f>
        <v/>
      </c>
      <c r="M79" s="5" t="str">
        <f>IF(ISERROR(
IF(L79="","",VLOOKUP(L79,'Cadastro de Cargos'!$C$7:$D$100,2,0))),"",IF(L79="","",VLOOKUP(L79,'Cadastro de Cargos'!$C$7:$D$100,2,0)))</f>
        <v/>
      </c>
      <c r="N79" s="5" t="str">
        <f t="shared" ca="1" si="21"/>
        <v/>
      </c>
      <c r="O79" s="57" t="str">
        <f t="shared" ca="1" si="22"/>
        <v/>
      </c>
      <c r="P79" s="57" t="str">
        <f>IF(ISERROR(
IF(W79="","",IF(AND(W79&lt;='Cad Iniciais'!$D$6,Y79&gt;'Cad Iniciais'!$D$6),1,0))),"",IF(W79="","",IF(AND(W79&lt;='Cad Iniciais'!$D$6,Y79&gt;'Cad Iniciais'!$D$6),1,0)))</f>
        <v/>
      </c>
      <c r="Q79" s="57" t="str">
        <f>IF(ISERROR(
IF(W79="","",IF(AND(W79&lt;=('Cad Iniciais'!$D$6-1),Y79&gt;'Cad Iniciais'!$D$6-1),1,0))),"",IF(W79="","",IF(W79="","",IF(AND(W79&lt;=('Cad Iniciais'!$D$6-1),Y79&gt;'Cad Iniciais'!$D$6-1),1,0))))</f>
        <v/>
      </c>
      <c r="R79" s="26" t="str">
        <f t="shared" ca="1" si="23"/>
        <v/>
      </c>
      <c r="S79" s="26" t="str">
        <f t="shared" ca="1" si="24"/>
        <v/>
      </c>
      <c r="T79" s="26" t="str">
        <f t="shared" ca="1" si="25"/>
        <v/>
      </c>
      <c r="U79" s="26" t="str">
        <f>IF(ISERROR(
IF(H79="","",IF(YEAR(H79)&lt;='Cad Iniciais'!$D$6,"SIM",""))),"",IF(H79="","",IF(YEAR(H79)&lt;='Cad Iniciais'!$D$6,"SIM","")))</f>
        <v/>
      </c>
      <c r="V79" s="26" t="str">
        <f ca="1">IF(ISERROR(
IF(H79="","",IF(AND(YEAR(H79)='Cad Iniciais'!$D$6,I79="Ativo",TODAY()-H79&gt;90),"SIM",IF(AND(YEAR(H79)='Cad Iniciais'!$D$6,I79-H79&gt;90),"SIM","")))),"",IF(H79="","",IF(AND(YEAR(H79)='Cad Iniciais'!$D$6,I79="Ativo",TODAY()-H79&gt;90),"SIM",IF(AND(YEAR(H79)='Cad Iniciais'!$D$6,I79-H79&gt;90),"SIM",""))))</f>
        <v/>
      </c>
      <c r="W79" s="26" t="str">
        <f t="shared" si="26"/>
        <v/>
      </c>
      <c r="X79" s="26" t="str">
        <f t="shared" si="27"/>
        <v/>
      </c>
      <c r="Y79" s="26" t="str">
        <f t="shared" si="28"/>
        <v/>
      </c>
      <c r="Z79" s="26" t="str">
        <f t="shared" si="29"/>
        <v/>
      </c>
      <c r="AA79" s="26" t="str">
        <f>IF(ISERROR(
IF(W79="","",IF(AND(W79&lt;='Cad Iniciais'!$D$6,Y79&gt;'Cad Iniciais'!$D$6),1,0))),"",IF(W79="","",IF(AND(W79&lt;='Cad Iniciais'!$D$6,Y79&gt;'Cad Iniciais'!$D$6),1,0)))</f>
        <v/>
      </c>
      <c r="AB79" s="26" t="str">
        <f>IF(ISERROR(
IF(W79="","",IF(AND(W79&lt;=('Cad Iniciais'!$D$6-1),Y79&gt;'Cad Iniciais'!$D$6-1),1,0))),"",IF(W79="","",IF(W79="","",IF(AND(W79&lt;=('Cad Iniciais'!$D$6-1),Y79&gt;'Cad Iniciais'!$D$6-1),1,0))))</f>
        <v/>
      </c>
      <c r="AC79" s="61" t="str">
        <f>IF(ISERROR(
IF(I79="Ativo","",VLOOKUP(C79,Demissões!$C$6:$E$100,3,0))),"",IF(I79="Ativo","",VLOOKUP(C79,Demissões!$C$6:$E$100,3,0)))</f>
        <v/>
      </c>
      <c r="AD79" s="5"/>
      <c r="AE79" s="5"/>
      <c r="AF79" s="5"/>
      <c r="AG79" s="5" t="str">
        <f>IF(ISERROR(
IF('Cadastro de Cargos'!C87="","",'Cadastro de Cargos'!C87)),"",IF('Cadastro de Cargos'!C87="","",'Cadastro de Cargos'!C87))</f>
        <v/>
      </c>
      <c r="AH79" s="5"/>
      <c r="AI79" s="5"/>
      <c r="AJ79" s="70" t="str">
        <f>IF(C79="","",COUNTIF(Absenteismo!$D$6:$D$100,'Cadastro de Funcionários'!C79))</f>
        <v/>
      </c>
      <c r="AK79" s="70" t="str">
        <f>IF($C79="","",COUNTIFS(Absenteismo!$D$6:$D$100,'Cadastro de Funcionários'!$C79,Absenteismo!$E$6:$E$100,"Sim"))</f>
        <v/>
      </c>
      <c r="AL79" s="70" t="str">
        <f>IF($C79="","",COUNTIFS(Absenteismo!$D$6:$D$100,'Cadastro de Funcionários'!$C79,Absenteismo!$E$6:$E$100,"Não"))</f>
        <v/>
      </c>
      <c r="AM79" s="70" t="str">
        <f>IF($C79="","",COUNTIFS(Absenteismo!$D$6:$D$100,'Cadastro de Funcionários'!$C79,Absenteismo!$E$6:$E$100,"Sim",Absenteismo!$F$6:$F$100,"Sim"))</f>
        <v/>
      </c>
      <c r="AN79" s="70" t="str">
        <f>IF($C79="","",COUNTIFS(Absenteismo!$D$6:$D$100,'Cadastro de Funcionários'!$C79,Absenteismo!$E$6:$E$100,"Sim",Absenteismo!$F$6:$F$100,"Não"))</f>
        <v/>
      </c>
      <c r="AO79" s="26"/>
      <c r="AP79" s="26"/>
      <c r="AQ79" s="26"/>
    </row>
    <row r="80" spans="1:43" ht="22.5" customHeight="1">
      <c r="A80" s="29"/>
      <c r="B80" s="5"/>
      <c r="C80" s="37"/>
      <c r="D80" s="37"/>
      <c r="E80" s="37"/>
      <c r="F80" s="37"/>
      <c r="G80" s="37"/>
      <c r="H80" s="68"/>
      <c r="I80" s="68"/>
      <c r="J80" s="76" t="str">
        <f t="shared" si="20"/>
        <v/>
      </c>
      <c r="K80" s="5"/>
      <c r="L80" s="5" t="str">
        <f>IF(ISERROR(
IF(G80="","",VLOOKUP(C80,Promoções!$C$6:$F$292,4,0))),G80,IF(G80="","",VLOOKUP(C80,Promoções!$C$6:$F$292,4,0)))</f>
        <v/>
      </c>
      <c r="M80" s="5" t="str">
        <f>IF(ISERROR(
IF(L80="","",VLOOKUP(L80,'Cadastro de Cargos'!$C$7:$D$100,2,0))),"",IF(L80="","",VLOOKUP(L80,'Cadastro de Cargos'!$C$7:$D$100,2,0)))</f>
        <v/>
      </c>
      <c r="N80" s="5" t="str">
        <f t="shared" ca="1" si="21"/>
        <v/>
      </c>
      <c r="O80" s="57" t="str">
        <f t="shared" ca="1" si="22"/>
        <v/>
      </c>
      <c r="P80" s="57" t="str">
        <f>IF(ISERROR(
IF(W80="","",IF(AND(W80&lt;='Cad Iniciais'!$D$6,Y80&gt;'Cad Iniciais'!$D$6),1,0))),"",IF(W80="","",IF(AND(W80&lt;='Cad Iniciais'!$D$6,Y80&gt;'Cad Iniciais'!$D$6),1,0)))</f>
        <v/>
      </c>
      <c r="Q80" s="57" t="str">
        <f>IF(ISERROR(
IF(W80="","",IF(AND(W80&lt;=('Cad Iniciais'!$D$6-1),Y80&gt;'Cad Iniciais'!$D$6-1),1,0))),"",IF(W80="","",IF(W80="","",IF(AND(W80&lt;=('Cad Iniciais'!$D$6-1),Y80&gt;'Cad Iniciais'!$D$6-1),1,0))))</f>
        <v/>
      </c>
      <c r="R80" s="26" t="str">
        <f t="shared" ca="1" si="23"/>
        <v/>
      </c>
      <c r="S80" s="26" t="str">
        <f t="shared" ca="1" si="24"/>
        <v/>
      </c>
      <c r="T80" s="26" t="str">
        <f t="shared" ca="1" si="25"/>
        <v/>
      </c>
      <c r="U80" s="26" t="str">
        <f>IF(ISERROR(
IF(H80="","",IF(YEAR(H80)&lt;='Cad Iniciais'!$D$6,"SIM",""))),"",IF(H80="","",IF(YEAR(H80)&lt;='Cad Iniciais'!$D$6,"SIM","")))</f>
        <v/>
      </c>
      <c r="V80" s="26" t="str">
        <f ca="1">IF(ISERROR(
IF(H80="","",IF(AND(YEAR(H80)='Cad Iniciais'!$D$6,I80="Ativo",TODAY()-H80&gt;90),"SIM",IF(AND(YEAR(H80)='Cad Iniciais'!$D$6,I80-H80&gt;90),"SIM","")))),"",IF(H80="","",IF(AND(YEAR(H80)='Cad Iniciais'!$D$6,I80="Ativo",TODAY()-H80&gt;90),"SIM",IF(AND(YEAR(H80)='Cad Iniciais'!$D$6,I80-H80&gt;90),"SIM",""))))</f>
        <v/>
      </c>
      <c r="W80" s="26" t="str">
        <f t="shared" si="26"/>
        <v/>
      </c>
      <c r="X80" s="26" t="str">
        <f t="shared" si="27"/>
        <v/>
      </c>
      <c r="Y80" s="26" t="str">
        <f t="shared" si="28"/>
        <v/>
      </c>
      <c r="Z80" s="26" t="str">
        <f t="shared" si="29"/>
        <v/>
      </c>
      <c r="AA80" s="26" t="str">
        <f>IF(ISERROR(
IF(W80="","",IF(AND(W80&lt;='Cad Iniciais'!$D$6,Y80&gt;'Cad Iniciais'!$D$6),1,0))),"",IF(W80="","",IF(AND(W80&lt;='Cad Iniciais'!$D$6,Y80&gt;'Cad Iniciais'!$D$6),1,0)))</f>
        <v/>
      </c>
      <c r="AB80" s="26" t="str">
        <f>IF(ISERROR(
IF(W80="","",IF(AND(W80&lt;=('Cad Iniciais'!$D$6-1),Y80&gt;'Cad Iniciais'!$D$6-1),1,0))),"",IF(W80="","",IF(W80="","",IF(AND(W80&lt;=('Cad Iniciais'!$D$6-1),Y80&gt;'Cad Iniciais'!$D$6-1),1,0))))</f>
        <v/>
      </c>
      <c r="AC80" s="61" t="str">
        <f>IF(ISERROR(
IF(I80="Ativo","",VLOOKUP(C80,Demissões!$C$6:$E$100,3,0))),"",IF(I80="Ativo","",VLOOKUP(C80,Demissões!$C$6:$E$100,3,0)))</f>
        <v/>
      </c>
      <c r="AD80" s="5"/>
      <c r="AE80" s="5"/>
      <c r="AF80" s="5"/>
      <c r="AG80" s="5" t="str">
        <f>IF(ISERROR(
IF('Cadastro de Cargos'!C88="","",'Cadastro de Cargos'!C88)),"",IF('Cadastro de Cargos'!C88="","",'Cadastro de Cargos'!C88))</f>
        <v/>
      </c>
      <c r="AH80" s="5"/>
      <c r="AI80" s="5"/>
      <c r="AJ80" s="70" t="str">
        <f>IF(C80="","",COUNTIF(Absenteismo!$D$6:$D$100,'Cadastro de Funcionários'!C80))</f>
        <v/>
      </c>
      <c r="AK80" s="70" t="str">
        <f>IF($C80="","",COUNTIFS(Absenteismo!$D$6:$D$100,'Cadastro de Funcionários'!$C80,Absenteismo!$E$6:$E$100,"Sim"))</f>
        <v/>
      </c>
      <c r="AL80" s="70" t="str">
        <f>IF($C80="","",COUNTIFS(Absenteismo!$D$6:$D$100,'Cadastro de Funcionários'!$C80,Absenteismo!$E$6:$E$100,"Não"))</f>
        <v/>
      </c>
      <c r="AM80" s="70" t="str">
        <f>IF($C80="","",COUNTIFS(Absenteismo!$D$6:$D$100,'Cadastro de Funcionários'!$C80,Absenteismo!$E$6:$E$100,"Sim",Absenteismo!$F$6:$F$100,"Sim"))</f>
        <v/>
      </c>
      <c r="AN80" s="70" t="str">
        <f>IF($C80="","",COUNTIFS(Absenteismo!$D$6:$D$100,'Cadastro de Funcionários'!$C80,Absenteismo!$E$6:$E$100,"Sim",Absenteismo!$F$6:$F$100,"Não"))</f>
        <v/>
      </c>
      <c r="AO80" s="26"/>
      <c r="AP80" s="26"/>
      <c r="AQ80" s="26"/>
    </row>
    <row r="81" spans="1:43" ht="22.5" customHeight="1">
      <c r="A81" s="29"/>
      <c r="B81" s="5"/>
      <c r="C81" s="37"/>
      <c r="D81" s="37"/>
      <c r="E81" s="37"/>
      <c r="F81" s="37"/>
      <c r="G81" s="37"/>
      <c r="H81" s="68"/>
      <c r="I81" s="68"/>
      <c r="J81" s="76" t="str">
        <f t="shared" si="20"/>
        <v/>
      </c>
      <c r="K81" s="5"/>
      <c r="L81" s="5" t="str">
        <f>IF(ISERROR(
IF(G81="","",VLOOKUP(C81,Promoções!$C$6:$F$292,4,0))),G81,IF(G81="","",VLOOKUP(C81,Promoções!$C$6:$F$292,4,0)))</f>
        <v/>
      </c>
      <c r="M81" s="5" t="str">
        <f>IF(ISERROR(
IF(L81="","",VLOOKUP(L81,'Cadastro de Cargos'!$C$7:$D$100,2,0))),"",IF(L81="","",VLOOKUP(L81,'Cadastro de Cargos'!$C$7:$D$100,2,0)))</f>
        <v/>
      </c>
      <c r="N81" s="5" t="str">
        <f t="shared" ca="1" si="21"/>
        <v/>
      </c>
      <c r="O81" s="57" t="str">
        <f t="shared" ca="1" si="22"/>
        <v/>
      </c>
      <c r="P81" s="57" t="str">
        <f>IF(ISERROR(
IF(W81="","",IF(AND(W81&lt;='Cad Iniciais'!$D$6,Y81&gt;'Cad Iniciais'!$D$6),1,0))),"",IF(W81="","",IF(AND(W81&lt;='Cad Iniciais'!$D$6,Y81&gt;'Cad Iniciais'!$D$6),1,0)))</f>
        <v/>
      </c>
      <c r="Q81" s="57" t="str">
        <f>IF(ISERROR(
IF(W81="","",IF(AND(W81&lt;=('Cad Iniciais'!$D$6-1),Y81&gt;'Cad Iniciais'!$D$6-1),1,0))),"",IF(W81="","",IF(W81="","",IF(AND(W81&lt;=('Cad Iniciais'!$D$6-1),Y81&gt;'Cad Iniciais'!$D$6-1),1,0))))</f>
        <v/>
      </c>
      <c r="R81" s="26" t="str">
        <f t="shared" ca="1" si="23"/>
        <v/>
      </c>
      <c r="S81" s="26" t="str">
        <f t="shared" ca="1" si="24"/>
        <v/>
      </c>
      <c r="T81" s="26" t="str">
        <f t="shared" ca="1" si="25"/>
        <v/>
      </c>
      <c r="U81" s="26" t="str">
        <f>IF(ISERROR(
IF(H81="","",IF(YEAR(H81)&lt;='Cad Iniciais'!$D$6,"SIM",""))),"",IF(H81="","",IF(YEAR(H81)&lt;='Cad Iniciais'!$D$6,"SIM","")))</f>
        <v/>
      </c>
      <c r="V81" s="26" t="str">
        <f ca="1">IF(ISERROR(
IF(H81="","",IF(AND(YEAR(H81)='Cad Iniciais'!$D$6,I81="Ativo",TODAY()-H81&gt;90),"SIM",IF(AND(YEAR(H81)='Cad Iniciais'!$D$6,I81-H81&gt;90),"SIM","")))),"",IF(H81="","",IF(AND(YEAR(H81)='Cad Iniciais'!$D$6,I81="Ativo",TODAY()-H81&gt;90),"SIM",IF(AND(YEAR(H81)='Cad Iniciais'!$D$6,I81-H81&gt;90),"SIM",""))))</f>
        <v/>
      </c>
      <c r="W81" s="26" t="str">
        <f t="shared" si="26"/>
        <v/>
      </c>
      <c r="X81" s="26" t="str">
        <f t="shared" si="27"/>
        <v/>
      </c>
      <c r="Y81" s="26" t="str">
        <f t="shared" si="28"/>
        <v/>
      </c>
      <c r="Z81" s="26" t="str">
        <f t="shared" si="29"/>
        <v/>
      </c>
      <c r="AA81" s="26" t="str">
        <f>IF(ISERROR(
IF(W81="","",IF(AND(W81&lt;='Cad Iniciais'!$D$6,Y81&gt;'Cad Iniciais'!$D$6),1,0))),"",IF(W81="","",IF(AND(W81&lt;='Cad Iniciais'!$D$6,Y81&gt;'Cad Iniciais'!$D$6),1,0)))</f>
        <v/>
      </c>
      <c r="AB81" s="26" t="str">
        <f>IF(ISERROR(
IF(W81="","",IF(AND(W81&lt;=('Cad Iniciais'!$D$6-1),Y81&gt;'Cad Iniciais'!$D$6-1),1,0))),"",IF(W81="","",IF(W81="","",IF(AND(W81&lt;=('Cad Iniciais'!$D$6-1),Y81&gt;'Cad Iniciais'!$D$6-1),1,0))))</f>
        <v/>
      </c>
      <c r="AC81" s="61" t="str">
        <f>IF(ISERROR(
IF(I81="Ativo","",VLOOKUP(C81,Demissões!$C$6:$E$100,3,0))),"",IF(I81="Ativo","",VLOOKUP(C81,Demissões!$C$6:$E$100,3,0)))</f>
        <v/>
      </c>
      <c r="AD81" s="5"/>
      <c r="AE81" s="5"/>
      <c r="AF81" s="5"/>
      <c r="AG81" s="5" t="str">
        <f>IF(ISERROR(
IF('Cadastro de Cargos'!C89="","",'Cadastro de Cargos'!C89)),"",IF('Cadastro de Cargos'!C89="","",'Cadastro de Cargos'!C89))</f>
        <v/>
      </c>
      <c r="AH81" s="5"/>
      <c r="AI81" s="5"/>
      <c r="AJ81" s="70" t="str">
        <f>IF(C81="","",COUNTIF(Absenteismo!$D$6:$D$100,'Cadastro de Funcionários'!C81))</f>
        <v/>
      </c>
      <c r="AK81" s="70" t="str">
        <f>IF($C81="","",COUNTIFS(Absenteismo!$D$6:$D$100,'Cadastro de Funcionários'!$C81,Absenteismo!$E$6:$E$100,"Sim"))</f>
        <v/>
      </c>
      <c r="AL81" s="70" t="str">
        <f>IF($C81="","",COUNTIFS(Absenteismo!$D$6:$D$100,'Cadastro de Funcionários'!$C81,Absenteismo!$E$6:$E$100,"Não"))</f>
        <v/>
      </c>
      <c r="AM81" s="70" t="str">
        <f>IF($C81="","",COUNTIFS(Absenteismo!$D$6:$D$100,'Cadastro de Funcionários'!$C81,Absenteismo!$E$6:$E$100,"Sim",Absenteismo!$F$6:$F$100,"Sim"))</f>
        <v/>
      </c>
      <c r="AN81" s="70" t="str">
        <f>IF($C81="","",COUNTIFS(Absenteismo!$D$6:$D$100,'Cadastro de Funcionários'!$C81,Absenteismo!$E$6:$E$100,"Sim",Absenteismo!$F$6:$F$100,"Não"))</f>
        <v/>
      </c>
      <c r="AO81" s="26"/>
      <c r="AP81" s="26"/>
      <c r="AQ81" s="26"/>
    </row>
    <row r="82" spans="1:43" ht="22.5" customHeight="1">
      <c r="A82" s="29"/>
      <c r="B82" s="5"/>
      <c r="C82" s="37"/>
      <c r="D82" s="37"/>
      <c r="E82" s="37"/>
      <c r="F82" s="37"/>
      <c r="G82" s="37"/>
      <c r="H82" s="68"/>
      <c r="I82" s="68"/>
      <c r="J82" s="76" t="str">
        <f t="shared" si="20"/>
        <v/>
      </c>
      <c r="K82" s="5"/>
      <c r="L82" s="5" t="str">
        <f>IF(ISERROR(
IF(G82="","",VLOOKUP(C82,Promoções!$C$6:$F$292,4,0))),G82,IF(G82="","",VLOOKUP(C82,Promoções!$C$6:$F$292,4,0)))</f>
        <v/>
      </c>
      <c r="M82" s="5" t="str">
        <f>IF(ISERROR(
IF(L82="","",VLOOKUP(L82,'Cadastro de Cargos'!$C$7:$D$100,2,0))),"",IF(L82="","",VLOOKUP(L82,'Cadastro de Cargos'!$C$7:$D$100,2,0)))</f>
        <v/>
      </c>
      <c r="N82" s="5" t="str">
        <f t="shared" ca="1" si="21"/>
        <v/>
      </c>
      <c r="O82" s="57" t="str">
        <f t="shared" ca="1" si="22"/>
        <v/>
      </c>
      <c r="P82" s="57" t="str">
        <f>IF(ISERROR(
IF(W82="","",IF(AND(W82&lt;='Cad Iniciais'!$D$6,Y82&gt;'Cad Iniciais'!$D$6),1,0))),"",IF(W82="","",IF(AND(W82&lt;='Cad Iniciais'!$D$6,Y82&gt;'Cad Iniciais'!$D$6),1,0)))</f>
        <v/>
      </c>
      <c r="Q82" s="57" t="str">
        <f>IF(ISERROR(
IF(W82="","",IF(AND(W82&lt;=('Cad Iniciais'!$D$6-1),Y82&gt;'Cad Iniciais'!$D$6-1),1,0))),"",IF(W82="","",IF(W82="","",IF(AND(W82&lt;=('Cad Iniciais'!$D$6-1),Y82&gt;'Cad Iniciais'!$D$6-1),1,0))))</f>
        <v/>
      </c>
      <c r="R82" s="26" t="str">
        <f t="shared" ca="1" si="23"/>
        <v/>
      </c>
      <c r="S82" s="26" t="str">
        <f t="shared" ca="1" si="24"/>
        <v/>
      </c>
      <c r="T82" s="26" t="str">
        <f t="shared" ca="1" si="25"/>
        <v/>
      </c>
      <c r="U82" s="26" t="str">
        <f>IF(ISERROR(
IF(H82="","",IF(YEAR(H82)&lt;='Cad Iniciais'!$D$6,"SIM",""))),"",IF(H82="","",IF(YEAR(H82)&lt;='Cad Iniciais'!$D$6,"SIM","")))</f>
        <v/>
      </c>
      <c r="V82" s="26" t="str">
        <f ca="1">IF(ISERROR(
IF(H82="","",IF(AND(YEAR(H82)='Cad Iniciais'!$D$6,I82="Ativo",TODAY()-H82&gt;90),"SIM",IF(AND(YEAR(H82)='Cad Iniciais'!$D$6,I82-H82&gt;90),"SIM","")))),"",IF(H82="","",IF(AND(YEAR(H82)='Cad Iniciais'!$D$6,I82="Ativo",TODAY()-H82&gt;90),"SIM",IF(AND(YEAR(H82)='Cad Iniciais'!$D$6,I82-H82&gt;90),"SIM",""))))</f>
        <v/>
      </c>
      <c r="W82" s="26" t="str">
        <f t="shared" si="26"/>
        <v/>
      </c>
      <c r="X82" s="26" t="str">
        <f t="shared" si="27"/>
        <v/>
      </c>
      <c r="Y82" s="26" t="str">
        <f t="shared" si="28"/>
        <v/>
      </c>
      <c r="Z82" s="26" t="str">
        <f t="shared" si="29"/>
        <v/>
      </c>
      <c r="AA82" s="26" t="str">
        <f>IF(ISERROR(
IF(W82="","",IF(AND(W82&lt;='Cad Iniciais'!$D$6,Y82&gt;'Cad Iniciais'!$D$6),1,0))),"",IF(W82="","",IF(AND(W82&lt;='Cad Iniciais'!$D$6,Y82&gt;'Cad Iniciais'!$D$6),1,0)))</f>
        <v/>
      </c>
      <c r="AB82" s="26" t="str">
        <f>IF(ISERROR(
IF(W82="","",IF(AND(W82&lt;=('Cad Iniciais'!$D$6-1),Y82&gt;'Cad Iniciais'!$D$6-1),1,0))),"",IF(W82="","",IF(W82="","",IF(AND(W82&lt;=('Cad Iniciais'!$D$6-1),Y82&gt;'Cad Iniciais'!$D$6-1),1,0))))</f>
        <v/>
      </c>
      <c r="AC82" s="61" t="str">
        <f>IF(ISERROR(
IF(I82="Ativo","",VLOOKUP(C82,Demissões!$C$6:$E$100,3,0))),"",IF(I82="Ativo","",VLOOKUP(C82,Demissões!$C$6:$E$100,3,0)))</f>
        <v/>
      </c>
      <c r="AD82" s="5"/>
      <c r="AE82" s="5"/>
      <c r="AF82" s="5"/>
      <c r="AG82" s="5" t="str">
        <f>IF(ISERROR(
IF('Cadastro de Cargos'!C90="","",'Cadastro de Cargos'!C90)),"",IF('Cadastro de Cargos'!C90="","",'Cadastro de Cargos'!C90))</f>
        <v/>
      </c>
      <c r="AH82" s="5"/>
      <c r="AI82" s="5"/>
      <c r="AJ82" s="70" t="str">
        <f>IF(C82="","",COUNTIF(Absenteismo!$D$6:$D$100,'Cadastro de Funcionários'!C82))</f>
        <v/>
      </c>
      <c r="AK82" s="70" t="str">
        <f>IF($C82="","",COUNTIFS(Absenteismo!$D$6:$D$100,'Cadastro de Funcionários'!$C82,Absenteismo!$E$6:$E$100,"Sim"))</f>
        <v/>
      </c>
      <c r="AL82" s="70" t="str">
        <f>IF($C82="","",COUNTIFS(Absenteismo!$D$6:$D$100,'Cadastro de Funcionários'!$C82,Absenteismo!$E$6:$E$100,"Não"))</f>
        <v/>
      </c>
      <c r="AM82" s="70" t="str">
        <f>IF($C82="","",COUNTIFS(Absenteismo!$D$6:$D$100,'Cadastro de Funcionários'!$C82,Absenteismo!$E$6:$E$100,"Sim",Absenteismo!$F$6:$F$100,"Sim"))</f>
        <v/>
      </c>
      <c r="AN82" s="70" t="str">
        <f>IF($C82="","",COUNTIFS(Absenteismo!$D$6:$D$100,'Cadastro de Funcionários'!$C82,Absenteismo!$E$6:$E$100,"Sim",Absenteismo!$F$6:$F$100,"Não"))</f>
        <v/>
      </c>
      <c r="AO82" s="26"/>
      <c r="AP82" s="26"/>
      <c r="AQ82" s="26"/>
    </row>
    <row r="83" spans="1:43" ht="22.5" customHeight="1">
      <c r="A83" s="29"/>
      <c r="B83" s="5"/>
      <c r="C83" s="37"/>
      <c r="D83" s="37"/>
      <c r="E83" s="37"/>
      <c r="F83" s="37"/>
      <c r="G83" s="37"/>
      <c r="H83" s="68"/>
      <c r="I83" s="68"/>
      <c r="J83" s="76" t="str">
        <f t="shared" si="20"/>
        <v/>
      </c>
      <c r="K83" s="5"/>
      <c r="L83" s="5" t="str">
        <f>IF(ISERROR(
IF(G83="","",VLOOKUP(C83,Promoções!$C$6:$F$292,4,0))),G83,IF(G83="","",VLOOKUP(C83,Promoções!$C$6:$F$292,4,0)))</f>
        <v/>
      </c>
      <c r="M83" s="5" t="str">
        <f>IF(ISERROR(
IF(L83="","",VLOOKUP(L83,'Cadastro de Cargos'!$C$7:$D$100,2,0))),"",IF(L83="","",VLOOKUP(L83,'Cadastro de Cargos'!$C$7:$D$100,2,0)))</f>
        <v/>
      </c>
      <c r="N83" s="5" t="str">
        <f t="shared" ca="1" si="21"/>
        <v/>
      </c>
      <c r="O83" s="57" t="str">
        <f t="shared" ca="1" si="22"/>
        <v/>
      </c>
      <c r="P83" s="57" t="str">
        <f>IF(ISERROR(
IF(W83="","",IF(AND(W83&lt;='Cad Iniciais'!$D$6,Y83&gt;'Cad Iniciais'!$D$6),1,0))),"",IF(W83="","",IF(AND(W83&lt;='Cad Iniciais'!$D$6,Y83&gt;'Cad Iniciais'!$D$6),1,0)))</f>
        <v/>
      </c>
      <c r="Q83" s="57" t="str">
        <f>IF(ISERROR(
IF(W83="","",IF(AND(W83&lt;=('Cad Iniciais'!$D$6-1),Y83&gt;'Cad Iniciais'!$D$6-1),1,0))),"",IF(W83="","",IF(W83="","",IF(AND(W83&lt;=('Cad Iniciais'!$D$6-1),Y83&gt;'Cad Iniciais'!$D$6-1),1,0))))</f>
        <v/>
      </c>
      <c r="R83" s="26" t="str">
        <f t="shared" ca="1" si="23"/>
        <v/>
      </c>
      <c r="S83" s="26" t="str">
        <f t="shared" ca="1" si="24"/>
        <v/>
      </c>
      <c r="T83" s="26" t="str">
        <f t="shared" ca="1" si="25"/>
        <v/>
      </c>
      <c r="U83" s="26" t="str">
        <f>IF(ISERROR(
IF(H83="","",IF(YEAR(H83)&lt;='Cad Iniciais'!$D$6,"SIM",""))),"",IF(H83="","",IF(YEAR(H83)&lt;='Cad Iniciais'!$D$6,"SIM","")))</f>
        <v/>
      </c>
      <c r="V83" s="26" t="str">
        <f ca="1">IF(ISERROR(
IF(H83="","",IF(AND(YEAR(H83)='Cad Iniciais'!$D$6,I83="Ativo",TODAY()-H83&gt;90),"SIM",IF(AND(YEAR(H83)='Cad Iniciais'!$D$6,I83-H83&gt;90),"SIM","")))),"",IF(H83="","",IF(AND(YEAR(H83)='Cad Iniciais'!$D$6,I83="Ativo",TODAY()-H83&gt;90),"SIM",IF(AND(YEAR(H83)='Cad Iniciais'!$D$6,I83-H83&gt;90),"SIM",""))))</f>
        <v/>
      </c>
      <c r="W83" s="26" t="str">
        <f t="shared" si="26"/>
        <v/>
      </c>
      <c r="X83" s="26" t="str">
        <f t="shared" si="27"/>
        <v/>
      </c>
      <c r="Y83" s="26" t="str">
        <f t="shared" si="28"/>
        <v/>
      </c>
      <c r="Z83" s="26" t="str">
        <f t="shared" si="29"/>
        <v/>
      </c>
      <c r="AA83" s="26" t="str">
        <f>IF(ISERROR(
IF(W83="","",IF(AND(W83&lt;='Cad Iniciais'!$D$6,Y83&gt;'Cad Iniciais'!$D$6),1,0))),"",IF(W83="","",IF(AND(W83&lt;='Cad Iniciais'!$D$6,Y83&gt;'Cad Iniciais'!$D$6),1,0)))</f>
        <v/>
      </c>
      <c r="AB83" s="26" t="str">
        <f>IF(ISERROR(
IF(W83="","",IF(AND(W83&lt;=('Cad Iniciais'!$D$6-1),Y83&gt;'Cad Iniciais'!$D$6-1),1,0))),"",IF(W83="","",IF(W83="","",IF(AND(W83&lt;=('Cad Iniciais'!$D$6-1),Y83&gt;'Cad Iniciais'!$D$6-1),1,0))))</f>
        <v/>
      </c>
      <c r="AC83" s="61" t="str">
        <f>IF(ISERROR(
IF(I83="Ativo","",VLOOKUP(C83,Demissões!$C$6:$E$100,3,0))),"",IF(I83="Ativo","",VLOOKUP(C83,Demissões!$C$6:$E$100,3,0)))</f>
        <v/>
      </c>
      <c r="AD83" s="5"/>
      <c r="AE83" s="5"/>
      <c r="AF83" s="5"/>
      <c r="AG83" s="5" t="str">
        <f>IF(ISERROR(
IF('Cadastro de Cargos'!C91="","",'Cadastro de Cargos'!C91)),"",IF('Cadastro de Cargos'!C91="","",'Cadastro de Cargos'!C91))</f>
        <v/>
      </c>
      <c r="AH83" s="5"/>
      <c r="AI83" s="5"/>
      <c r="AJ83" s="70" t="str">
        <f>IF(C83="","",COUNTIF(Absenteismo!$D$6:$D$100,'Cadastro de Funcionários'!C83))</f>
        <v/>
      </c>
      <c r="AK83" s="70" t="str">
        <f>IF($C83="","",COUNTIFS(Absenteismo!$D$6:$D$100,'Cadastro de Funcionários'!$C83,Absenteismo!$E$6:$E$100,"Sim"))</f>
        <v/>
      </c>
      <c r="AL83" s="70" t="str">
        <f>IF($C83="","",COUNTIFS(Absenteismo!$D$6:$D$100,'Cadastro de Funcionários'!$C83,Absenteismo!$E$6:$E$100,"Não"))</f>
        <v/>
      </c>
      <c r="AM83" s="70" t="str">
        <f>IF($C83="","",COUNTIFS(Absenteismo!$D$6:$D$100,'Cadastro de Funcionários'!$C83,Absenteismo!$E$6:$E$100,"Sim",Absenteismo!$F$6:$F$100,"Sim"))</f>
        <v/>
      </c>
      <c r="AN83" s="70" t="str">
        <f>IF($C83="","",COUNTIFS(Absenteismo!$D$6:$D$100,'Cadastro de Funcionários'!$C83,Absenteismo!$E$6:$E$100,"Sim",Absenteismo!$F$6:$F$100,"Não"))</f>
        <v/>
      </c>
      <c r="AO83" s="26"/>
      <c r="AP83" s="26"/>
      <c r="AQ83" s="26"/>
    </row>
    <row r="84" spans="1:43" ht="22.5" customHeight="1">
      <c r="A84" s="29"/>
      <c r="B84" s="5"/>
      <c r="C84" s="37"/>
      <c r="D84" s="37"/>
      <c r="E84" s="37"/>
      <c r="F84" s="37"/>
      <c r="G84" s="37"/>
      <c r="H84" s="68"/>
      <c r="I84" s="68"/>
      <c r="J84" s="76" t="str">
        <f t="shared" si="20"/>
        <v/>
      </c>
      <c r="K84" s="5"/>
      <c r="L84" s="5" t="str">
        <f>IF(ISERROR(
IF(G84="","",VLOOKUP(C84,Promoções!$C$6:$F$292,4,0))),G84,IF(G84="","",VLOOKUP(C84,Promoções!$C$6:$F$292,4,0)))</f>
        <v/>
      </c>
      <c r="M84" s="5" t="str">
        <f>IF(ISERROR(
IF(L84="","",VLOOKUP(L84,'Cadastro de Cargos'!$C$7:$D$100,2,0))),"",IF(L84="","",VLOOKUP(L84,'Cadastro de Cargos'!$C$7:$D$100,2,0)))</f>
        <v/>
      </c>
      <c r="N84" s="5" t="str">
        <f t="shared" ca="1" si="21"/>
        <v/>
      </c>
      <c r="O84" s="57" t="str">
        <f t="shared" ca="1" si="22"/>
        <v/>
      </c>
      <c r="P84" s="57" t="str">
        <f>IF(ISERROR(
IF(W84="","",IF(AND(W84&lt;='Cad Iniciais'!$D$6,Y84&gt;'Cad Iniciais'!$D$6),1,0))),"",IF(W84="","",IF(AND(W84&lt;='Cad Iniciais'!$D$6,Y84&gt;'Cad Iniciais'!$D$6),1,0)))</f>
        <v/>
      </c>
      <c r="Q84" s="57" t="str">
        <f>IF(ISERROR(
IF(W84="","",IF(AND(W84&lt;=('Cad Iniciais'!$D$6-1),Y84&gt;'Cad Iniciais'!$D$6-1),1,0))),"",IF(W84="","",IF(W84="","",IF(AND(W84&lt;=('Cad Iniciais'!$D$6-1),Y84&gt;'Cad Iniciais'!$D$6-1),1,0))))</f>
        <v/>
      </c>
      <c r="R84" s="26" t="str">
        <f t="shared" ca="1" si="23"/>
        <v/>
      </c>
      <c r="S84" s="26" t="str">
        <f t="shared" ca="1" si="24"/>
        <v/>
      </c>
      <c r="T84" s="26" t="str">
        <f t="shared" ca="1" si="25"/>
        <v/>
      </c>
      <c r="U84" s="26" t="str">
        <f>IF(ISERROR(
IF(H84="","",IF(YEAR(H84)&lt;='Cad Iniciais'!$D$6,"SIM",""))),"",IF(H84="","",IF(YEAR(H84)&lt;='Cad Iniciais'!$D$6,"SIM","")))</f>
        <v/>
      </c>
      <c r="V84" s="26" t="str">
        <f ca="1">IF(ISERROR(
IF(H84="","",IF(AND(YEAR(H84)='Cad Iniciais'!$D$6,I84="Ativo",TODAY()-H84&gt;90),"SIM",IF(AND(YEAR(H84)='Cad Iniciais'!$D$6,I84-H84&gt;90),"SIM","")))),"",IF(H84="","",IF(AND(YEAR(H84)='Cad Iniciais'!$D$6,I84="Ativo",TODAY()-H84&gt;90),"SIM",IF(AND(YEAR(H84)='Cad Iniciais'!$D$6,I84-H84&gt;90),"SIM",""))))</f>
        <v/>
      </c>
      <c r="W84" s="26" t="str">
        <f t="shared" si="26"/>
        <v/>
      </c>
      <c r="X84" s="26" t="str">
        <f t="shared" si="27"/>
        <v/>
      </c>
      <c r="Y84" s="26" t="str">
        <f t="shared" si="28"/>
        <v/>
      </c>
      <c r="Z84" s="26" t="str">
        <f t="shared" si="29"/>
        <v/>
      </c>
      <c r="AA84" s="26" t="str">
        <f>IF(ISERROR(
IF(W84="","",IF(AND(W84&lt;='Cad Iniciais'!$D$6,Y84&gt;'Cad Iniciais'!$D$6),1,0))),"",IF(W84="","",IF(AND(W84&lt;='Cad Iniciais'!$D$6,Y84&gt;'Cad Iniciais'!$D$6),1,0)))</f>
        <v/>
      </c>
      <c r="AB84" s="26" t="str">
        <f>IF(ISERROR(
IF(W84="","",IF(AND(W84&lt;=('Cad Iniciais'!$D$6-1),Y84&gt;'Cad Iniciais'!$D$6-1),1,0))),"",IF(W84="","",IF(W84="","",IF(AND(W84&lt;=('Cad Iniciais'!$D$6-1),Y84&gt;'Cad Iniciais'!$D$6-1),1,0))))</f>
        <v/>
      </c>
      <c r="AC84" s="61" t="str">
        <f>IF(ISERROR(
IF(I84="Ativo","",VLOOKUP(C84,Demissões!$C$6:$E$100,3,0))),"",IF(I84="Ativo","",VLOOKUP(C84,Demissões!$C$6:$E$100,3,0)))</f>
        <v/>
      </c>
      <c r="AD84" s="5"/>
      <c r="AE84" s="5"/>
      <c r="AF84" s="5"/>
      <c r="AG84" s="5" t="str">
        <f>IF(ISERROR(
IF('Cadastro de Cargos'!C92="","",'Cadastro de Cargos'!C92)),"",IF('Cadastro de Cargos'!C92="","",'Cadastro de Cargos'!C92))</f>
        <v/>
      </c>
      <c r="AH84" s="5"/>
      <c r="AI84" s="5"/>
      <c r="AJ84" s="70" t="str">
        <f>IF(C84="","",COUNTIF(Absenteismo!$D$6:$D$100,'Cadastro de Funcionários'!C84))</f>
        <v/>
      </c>
      <c r="AK84" s="70" t="str">
        <f>IF($C84="","",COUNTIFS(Absenteismo!$D$6:$D$100,'Cadastro de Funcionários'!$C84,Absenteismo!$E$6:$E$100,"Sim"))</f>
        <v/>
      </c>
      <c r="AL84" s="70" t="str">
        <f>IF($C84="","",COUNTIFS(Absenteismo!$D$6:$D$100,'Cadastro de Funcionários'!$C84,Absenteismo!$E$6:$E$100,"Não"))</f>
        <v/>
      </c>
      <c r="AM84" s="70" t="str">
        <f>IF($C84="","",COUNTIFS(Absenteismo!$D$6:$D$100,'Cadastro de Funcionários'!$C84,Absenteismo!$E$6:$E$100,"Sim",Absenteismo!$F$6:$F$100,"Sim"))</f>
        <v/>
      </c>
      <c r="AN84" s="70" t="str">
        <f>IF($C84="","",COUNTIFS(Absenteismo!$D$6:$D$100,'Cadastro de Funcionários'!$C84,Absenteismo!$E$6:$E$100,"Sim",Absenteismo!$F$6:$F$100,"Não"))</f>
        <v/>
      </c>
      <c r="AO84" s="26"/>
      <c r="AP84" s="26"/>
      <c r="AQ84" s="26"/>
    </row>
    <row r="85" spans="1:43" ht="22.5" customHeight="1">
      <c r="A85" s="29"/>
      <c r="B85" s="5"/>
      <c r="C85" s="37"/>
      <c r="D85" s="37"/>
      <c r="E85" s="37"/>
      <c r="F85" s="37"/>
      <c r="G85" s="37"/>
      <c r="H85" s="68"/>
      <c r="I85" s="68"/>
      <c r="J85" s="76" t="str">
        <f t="shared" si="20"/>
        <v/>
      </c>
      <c r="K85" s="5"/>
      <c r="L85" s="5" t="str">
        <f>IF(ISERROR(
IF(G85="","",VLOOKUP(C85,Promoções!$C$6:$F$292,4,0))),G85,IF(G85="","",VLOOKUP(C85,Promoções!$C$6:$F$292,4,0)))</f>
        <v/>
      </c>
      <c r="M85" s="5" t="str">
        <f>IF(ISERROR(
IF(L85="","",VLOOKUP(L85,'Cadastro de Cargos'!$C$7:$D$100,2,0))),"",IF(L85="","",VLOOKUP(L85,'Cadastro de Cargos'!$C$7:$D$100,2,0)))</f>
        <v/>
      </c>
      <c r="N85" s="5" t="str">
        <f t="shared" ca="1" si="21"/>
        <v/>
      </c>
      <c r="O85" s="57" t="str">
        <f t="shared" ca="1" si="22"/>
        <v/>
      </c>
      <c r="P85" s="57" t="str">
        <f>IF(ISERROR(
IF(W85="","",IF(AND(W85&lt;='Cad Iniciais'!$D$6,Y85&gt;'Cad Iniciais'!$D$6),1,0))),"",IF(W85="","",IF(AND(W85&lt;='Cad Iniciais'!$D$6,Y85&gt;'Cad Iniciais'!$D$6),1,0)))</f>
        <v/>
      </c>
      <c r="Q85" s="57" t="str">
        <f>IF(ISERROR(
IF(W85="","",IF(AND(W85&lt;=('Cad Iniciais'!$D$6-1),Y85&gt;'Cad Iniciais'!$D$6-1),1,0))),"",IF(W85="","",IF(W85="","",IF(AND(W85&lt;=('Cad Iniciais'!$D$6-1),Y85&gt;'Cad Iniciais'!$D$6-1),1,0))))</f>
        <v/>
      </c>
      <c r="R85" s="26" t="str">
        <f t="shared" ca="1" si="23"/>
        <v/>
      </c>
      <c r="S85" s="26" t="str">
        <f t="shared" ca="1" si="24"/>
        <v/>
      </c>
      <c r="T85" s="26" t="str">
        <f t="shared" ca="1" si="25"/>
        <v/>
      </c>
      <c r="U85" s="26" t="str">
        <f>IF(ISERROR(
IF(H85="","",IF(YEAR(H85)&lt;='Cad Iniciais'!$D$6,"SIM",""))),"",IF(H85="","",IF(YEAR(H85)&lt;='Cad Iniciais'!$D$6,"SIM","")))</f>
        <v/>
      </c>
      <c r="V85" s="26" t="str">
        <f ca="1">IF(ISERROR(
IF(H85="","",IF(AND(YEAR(H85)='Cad Iniciais'!$D$6,I85="Ativo",TODAY()-H85&gt;90),"SIM",IF(AND(YEAR(H85)='Cad Iniciais'!$D$6,I85-H85&gt;90),"SIM","")))),"",IF(H85="","",IF(AND(YEAR(H85)='Cad Iniciais'!$D$6,I85="Ativo",TODAY()-H85&gt;90),"SIM",IF(AND(YEAR(H85)='Cad Iniciais'!$D$6,I85-H85&gt;90),"SIM",""))))</f>
        <v/>
      </c>
      <c r="W85" s="26" t="str">
        <f t="shared" si="26"/>
        <v/>
      </c>
      <c r="X85" s="26" t="str">
        <f t="shared" si="27"/>
        <v/>
      </c>
      <c r="Y85" s="26" t="str">
        <f t="shared" si="28"/>
        <v/>
      </c>
      <c r="Z85" s="26" t="str">
        <f t="shared" si="29"/>
        <v/>
      </c>
      <c r="AA85" s="26" t="str">
        <f>IF(ISERROR(
IF(W85="","",IF(AND(W85&lt;='Cad Iniciais'!$D$6,Y85&gt;'Cad Iniciais'!$D$6),1,0))),"",IF(W85="","",IF(AND(W85&lt;='Cad Iniciais'!$D$6,Y85&gt;'Cad Iniciais'!$D$6),1,0)))</f>
        <v/>
      </c>
      <c r="AB85" s="26" t="str">
        <f>IF(ISERROR(
IF(W85="","",IF(AND(W85&lt;=('Cad Iniciais'!$D$6-1),Y85&gt;'Cad Iniciais'!$D$6-1),1,0))),"",IF(W85="","",IF(W85="","",IF(AND(W85&lt;=('Cad Iniciais'!$D$6-1),Y85&gt;'Cad Iniciais'!$D$6-1),1,0))))</f>
        <v/>
      </c>
      <c r="AC85" s="61" t="str">
        <f>IF(ISERROR(
IF(I85="Ativo","",VLOOKUP(C85,Demissões!$C$6:$E$100,3,0))),"",IF(I85="Ativo","",VLOOKUP(C85,Demissões!$C$6:$E$100,3,0)))</f>
        <v/>
      </c>
      <c r="AD85" s="5"/>
      <c r="AE85" s="5"/>
      <c r="AF85" s="5"/>
      <c r="AG85" s="5" t="str">
        <f>IF(ISERROR(
IF('Cadastro de Cargos'!C93="","",'Cadastro de Cargos'!C93)),"",IF('Cadastro de Cargos'!C93="","",'Cadastro de Cargos'!C93))</f>
        <v/>
      </c>
      <c r="AH85" s="5"/>
      <c r="AI85" s="5"/>
      <c r="AJ85" s="70" t="str">
        <f>IF(C85="","",COUNTIF(Absenteismo!$D$6:$D$100,'Cadastro de Funcionários'!C85))</f>
        <v/>
      </c>
      <c r="AK85" s="70" t="str">
        <f>IF($C85="","",COUNTIFS(Absenteismo!$D$6:$D$100,'Cadastro de Funcionários'!$C85,Absenteismo!$E$6:$E$100,"Sim"))</f>
        <v/>
      </c>
      <c r="AL85" s="70" t="str">
        <f>IF($C85="","",COUNTIFS(Absenteismo!$D$6:$D$100,'Cadastro de Funcionários'!$C85,Absenteismo!$E$6:$E$100,"Não"))</f>
        <v/>
      </c>
      <c r="AM85" s="70" t="str">
        <f>IF($C85="","",COUNTIFS(Absenteismo!$D$6:$D$100,'Cadastro de Funcionários'!$C85,Absenteismo!$E$6:$E$100,"Sim",Absenteismo!$F$6:$F$100,"Sim"))</f>
        <v/>
      </c>
      <c r="AN85" s="70" t="str">
        <f>IF($C85="","",COUNTIFS(Absenteismo!$D$6:$D$100,'Cadastro de Funcionários'!$C85,Absenteismo!$E$6:$E$100,"Sim",Absenteismo!$F$6:$F$100,"Não"))</f>
        <v/>
      </c>
      <c r="AO85" s="26"/>
      <c r="AP85" s="26"/>
      <c r="AQ85" s="26"/>
    </row>
    <row r="86" spans="1:43" ht="22.5" customHeight="1">
      <c r="A86" s="29"/>
      <c r="B86" s="5"/>
      <c r="C86" s="37"/>
      <c r="D86" s="37"/>
      <c r="E86" s="37"/>
      <c r="F86" s="37"/>
      <c r="G86" s="37"/>
      <c r="H86" s="68"/>
      <c r="I86" s="68"/>
      <c r="J86" s="76" t="str">
        <f t="shared" si="20"/>
        <v/>
      </c>
      <c r="K86" s="5"/>
      <c r="L86" s="5" t="str">
        <f>IF(ISERROR(
IF(G86="","",VLOOKUP(C86,Promoções!$C$6:$F$292,4,0))),G86,IF(G86="","",VLOOKUP(C86,Promoções!$C$6:$F$292,4,0)))</f>
        <v/>
      </c>
      <c r="M86" s="5" t="str">
        <f>IF(ISERROR(
IF(L86="","",VLOOKUP(L86,'Cadastro de Cargos'!$C$7:$D$100,2,0))),"",IF(L86="","",VLOOKUP(L86,'Cadastro de Cargos'!$C$7:$D$100,2,0)))</f>
        <v/>
      </c>
      <c r="N86" s="5" t="str">
        <f t="shared" ca="1" si="21"/>
        <v/>
      </c>
      <c r="O86" s="57" t="str">
        <f t="shared" ca="1" si="22"/>
        <v/>
      </c>
      <c r="P86" s="57" t="str">
        <f>IF(ISERROR(
IF(W86="","",IF(AND(W86&lt;='Cad Iniciais'!$D$6,Y86&gt;'Cad Iniciais'!$D$6),1,0))),"",IF(W86="","",IF(AND(W86&lt;='Cad Iniciais'!$D$6,Y86&gt;'Cad Iniciais'!$D$6),1,0)))</f>
        <v/>
      </c>
      <c r="Q86" s="57" t="str">
        <f>IF(ISERROR(
IF(W86="","",IF(AND(W86&lt;=('Cad Iniciais'!$D$6-1),Y86&gt;'Cad Iniciais'!$D$6-1),1,0))),"",IF(W86="","",IF(W86="","",IF(AND(W86&lt;=('Cad Iniciais'!$D$6-1),Y86&gt;'Cad Iniciais'!$D$6-1),1,0))))</f>
        <v/>
      </c>
      <c r="R86" s="26" t="str">
        <f t="shared" ca="1" si="23"/>
        <v/>
      </c>
      <c r="S86" s="26" t="str">
        <f t="shared" ca="1" si="24"/>
        <v/>
      </c>
      <c r="T86" s="26" t="str">
        <f t="shared" ca="1" si="25"/>
        <v/>
      </c>
      <c r="U86" s="26" t="str">
        <f>IF(ISERROR(
IF(H86="","",IF(YEAR(H86)&lt;='Cad Iniciais'!$D$6,"SIM",""))),"",IF(H86="","",IF(YEAR(H86)&lt;='Cad Iniciais'!$D$6,"SIM","")))</f>
        <v/>
      </c>
      <c r="V86" s="26" t="str">
        <f ca="1">IF(ISERROR(
IF(H86="","",IF(AND(YEAR(H86)='Cad Iniciais'!$D$6,I86="Ativo",TODAY()-H86&gt;90),"SIM",IF(AND(YEAR(H86)='Cad Iniciais'!$D$6,I86-H86&gt;90),"SIM","")))),"",IF(H86="","",IF(AND(YEAR(H86)='Cad Iniciais'!$D$6,I86="Ativo",TODAY()-H86&gt;90),"SIM",IF(AND(YEAR(H86)='Cad Iniciais'!$D$6,I86-H86&gt;90),"SIM",""))))</f>
        <v/>
      </c>
      <c r="W86" s="26" t="str">
        <f t="shared" si="26"/>
        <v/>
      </c>
      <c r="X86" s="26" t="str">
        <f t="shared" si="27"/>
        <v/>
      </c>
      <c r="Y86" s="26" t="str">
        <f t="shared" si="28"/>
        <v/>
      </c>
      <c r="Z86" s="26" t="str">
        <f t="shared" si="29"/>
        <v/>
      </c>
      <c r="AA86" s="26" t="str">
        <f>IF(ISERROR(
IF(W86="","",IF(AND(W86&lt;='Cad Iniciais'!$D$6,Y86&gt;'Cad Iniciais'!$D$6),1,0))),"",IF(W86="","",IF(AND(W86&lt;='Cad Iniciais'!$D$6,Y86&gt;'Cad Iniciais'!$D$6),1,0)))</f>
        <v/>
      </c>
      <c r="AB86" s="26" t="str">
        <f>IF(ISERROR(
IF(W86="","",IF(AND(W86&lt;=('Cad Iniciais'!$D$6-1),Y86&gt;'Cad Iniciais'!$D$6-1),1,0))),"",IF(W86="","",IF(W86="","",IF(AND(W86&lt;=('Cad Iniciais'!$D$6-1),Y86&gt;'Cad Iniciais'!$D$6-1),1,0))))</f>
        <v/>
      </c>
      <c r="AC86" s="61" t="str">
        <f>IF(ISERROR(
IF(I86="Ativo","",VLOOKUP(C86,Demissões!$C$6:$E$100,3,0))),"",IF(I86="Ativo","",VLOOKUP(C86,Demissões!$C$6:$E$100,3,0)))</f>
        <v/>
      </c>
      <c r="AD86" s="5"/>
      <c r="AE86" s="5"/>
      <c r="AF86" s="5"/>
      <c r="AG86" s="5" t="str">
        <f>IF(ISERROR(
IF('Cadastro de Cargos'!C94="","",'Cadastro de Cargos'!C94)),"",IF('Cadastro de Cargos'!C94="","",'Cadastro de Cargos'!C94))</f>
        <v/>
      </c>
      <c r="AH86" s="5"/>
      <c r="AI86" s="5"/>
      <c r="AJ86" s="70" t="str">
        <f>IF(C86="","",COUNTIF(Absenteismo!$D$6:$D$100,'Cadastro de Funcionários'!C86))</f>
        <v/>
      </c>
      <c r="AK86" s="70" t="str">
        <f>IF($C86="","",COUNTIFS(Absenteismo!$D$6:$D$100,'Cadastro de Funcionários'!$C86,Absenteismo!$E$6:$E$100,"Sim"))</f>
        <v/>
      </c>
      <c r="AL86" s="70" t="str">
        <f>IF($C86="","",COUNTIFS(Absenteismo!$D$6:$D$100,'Cadastro de Funcionários'!$C86,Absenteismo!$E$6:$E$100,"Não"))</f>
        <v/>
      </c>
      <c r="AM86" s="70" t="str">
        <f>IF($C86="","",COUNTIFS(Absenteismo!$D$6:$D$100,'Cadastro de Funcionários'!$C86,Absenteismo!$E$6:$E$100,"Sim",Absenteismo!$F$6:$F$100,"Sim"))</f>
        <v/>
      </c>
      <c r="AN86" s="70" t="str">
        <f>IF($C86="","",COUNTIFS(Absenteismo!$D$6:$D$100,'Cadastro de Funcionários'!$C86,Absenteismo!$E$6:$E$100,"Sim",Absenteismo!$F$6:$F$100,"Não"))</f>
        <v/>
      </c>
      <c r="AO86" s="26"/>
      <c r="AP86" s="26"/>
      <c r="AQ86" s="26"/>
    </row>
    <row r="87" spans="1:43" ht="22.5" customHeight="1">
      <c r="A87" s="29"/>
      <c r="B87" s="5"/>
      <c r="C87" s="37"/>
      <c r="D87" s="37"/>
      <c r="E87" s="37"/>
      <c r="F87" s="37"/>
      <c r="G87" s="37"/>
      <c r="H87" s="68"/>
      <c r="I87" s="68"/>
      <c r="J87" s="76" t="str">
        <f t="shared" si="20"/>
        <v/>
      </c>
      <c r="K87" s="5"/>
      <c r="L87" s="5" t="str">
        <f>IF(ISERROR(
IF(G87="","",VLOOKUP(C87,Promoções!$C$6:$F$292,4,0))),G87,IF(G87="","",VLOOKUP(C87,Promoções!$C$6:$F$292,4,0)))</f>
        <v/>
      </c>
      <c r="M87" s="5" t="str">
        <f>IF(ISERROR(
IF(L87="","",VLOOKUP(L87,'Cadastro de Cargos'!$C$7:$D$100,2,0))),"",IF(L87="","",VLOOKUP(L87,'Cadastro de Cargos'!$C$7:$D$100,2,0)))</f>
        <v/>
      </c>
      <c r="N87" s="5" t="str">
        <f t="shared" ca="1" si="21"/>
        <v/>
      </c>
      <c r="O87" s="57" t="str">
        <f t="shared" ca="1" si="22"/>
        <v/>
      </c>
      <c r="P87" s="57" t="str">
        <f>IF(ISERROR(
IF(W87="","",IF(AND(W87&lt;='Cad Iniciais'!$D$6,Y87&gt;'Cad Iniciais'!$D$6),1,0))),"",IF(W87="","",IF(AND(W87&lt;='Cad Iniciais'!$D$6,Y87&gt;'Cad Iniciais'!$D$6),1,0)))</f>
        <v/>
      </c>
      <c r="Q87" s="57" t="str">
        <f>IF(ISERROR(
IF(W87="","",IF(AND(W87&lt;=('Cad Iniciais'!$D$6-1),Y87&gt;'Cad Iniciais'!$D$6-1),1,0))),"",IF(W87="","",IF(W87="","",IF(AND(W87&lt;=('Cad Iniciais'!$D$6-1),Y87&gt;'Cad Iniciais'!$D$6-1),1,0))))</f>
        <v/>
      </c>
      <c r="R87" s="26" t="str">
        <f t="shared" ca="1" si="23"/>
        <v/>
      </c>
      <c r="S87" s="26" t="str">
        <f t="shared" ca="1" si="24"/>
        <v/>
      </c>
      <c r="T87" s="26" t="str">
        <f t="shared" ca="1" si="25"/>
        <v/>
      </c>
      <c r="U87" s="26" t="str">
        <f>IF(ISERROR(
IF(H87="","",IF(YEAR(H87)&lt;='Cad Iniciais'!$D$6,"SIM",""))),"",IF(H87="","",IF(YEAR(H87)&lt;='Cad Iniciais'!$D$6,"SIM","")))</f>
        <v/>
      </c>
      <c r="V87" s="26" t="str">
        <f ca="1">IF(ISERROR(
IF(H87="","",IF(AND(YEAR(H87)='Cad Iniciais'!$D$6,I87="Ativo",TODAY()-H87&gt;90),"SIM",IF(AND(YEAR(H87)='Cad Iniciais'!$D$6,I87-H87&gt;90),"SIM","")))),"",IF(H87="","",IF(AND(YEAR(H87)='Cad Iniciais'!$D$6,I87="Ativo",TODAY()-H87&gt;90),"SIM",IF(AND(YEAR(H87)='Cad Iniciais'!$D$6,I87-H87&gt;90),"SIM",""))))</f>
        <v/>
      </c>
      <c r="W87" s="26" t="str">
        <f t="shared" si="26"/>
        <v/>
      </c>
      <c r="X87" s="26" t="str">
        <f t="shared" si="27"/>
        <v/>
      </c>
      <c r="Y87" s="26" t="str">
        <f t="shared" si="28"/>
        <v/>
      </c>
      <c r="Z87" s="26" t="str">
        <f t="shared" si="29"/>
        <v/>
      </c>
      <c r="AA87" s="26" t="str">
        <f>IF(ISERROR(
IF(W87="","",IF(AND(W87&lt;='Cad Iniciais'!$D$6,Y87&gt;'Cad Iniciais'!$D$6),1,0))),"",IF(W87="","",IF(AND(W87&lt;='Cad Iniciais'!$D$6,Y87&gt;'Cad Iniciais'!$D$6),1,0)))</f>
        <v/>
      </c>
      <c r="AB87" s="26" t="str">
        <f>IF(ISERROR(
IF(W87="","",IF(AND(W87&lt;=('Cad Iniciais'!$D$6-1),Y87&gt;'Cad Iniciais'!$D$6-1),1,0))),"",IF(W87="","",IF(W87="","",IF(AND(W87&lt;=('Cad Iniciais'!$D$6-1),Y87&gt;'Cad Iniciais'!$D$6-1),1,0))))</f>
        <v/>
      </c>
      <c r="AC87" s="61" t="str">
        <f>IF(ISERROR(
IF(I87="Ativo","",VLOOKUP(C87,Demissões!$C$6:$E$100,3,0))),"",IF(I87="Ativo","",VLOOKUP(C87,Demissões!$C$6:$E$100,3,0)))</f>
        <v/>
      </c>
      <c r="AD87" s="5"/>
      <c r="AE87" s="5"/>
      <c r="AF87" s="5"/>
      <c r="AG87" s="5" t="str">
        <f>IF(ISERROR(
IF('Cadastro de Cargos'!C95="","",'Cadastro de Cargos'!C95)),"",IF('Cadastro de Cargos'!C95="","",'Cadastro de Cargos'!C95))</f>
        <v/>
      </c>
      <c r="AH87" s="5"/>
      <c r="AI87" s="5"/>
      <c r="AJ87" s="70" t="str">
        <f>IF(C87="","",COUNTIF(Absenteismo!$D$6:$D$100,'Cadastro de Funcionários'!C87))</f>
        <v/>
      </c>
      <c r="AK87" s="70" t="str">
        <f>IF($C87="","",COUNTIFS(Absenteismo!$D$6:$D$100,'Cadastro de Funcionários'!$C87,Absenteismo!$E$6:$E$100,"Sim"))</f>
        <v/>
      </c>
      <c r="AL87" s="70" t="str">
        <f>IF($C87="","",COUNTIFS(Absenteismo!$D$6:$D$100,'Cadastro de Funcionários'!$C87,Absenteismo!$E$6:$E$100,"Não"))</f>
        <v/>
      </c>
      <c r="AM87" s="70" t="str">
        <f>IF($C87="","",COUNTIFS(Absenteismo!$D$6:$D$100,'Cadastro de Funcionários'!$C87,Absenteismo!$E$6:$E$100,"Sim",Absenteismo!$F$6:$F$100,"Sim"))</f>
        <v/>
      </c>
      <c r="AN87" s="70" t="str">
        <f>IF($C87="","",COUNTIFS(Absenteismo!$D$6:$D$100,'Cadastro de Funcionários'!$C87,Absenteismo!$E$6:$E$100,"Sim",Absenteismo!$F$6:$F$100,"Não"))</f>
        <v/>
      </c>
      <c r="AO87" s="26"/>
      <c r="AP87" s="26"/>
      <c r="AQ87" s="26"/>
    </row>
    <row r="88" spans="1:43" ht="22.5" customHeight="1">
      <c r="A88" s="29"/>
      <c r="B88" s="5"/>
      <c r="C88" s="37"/>
      <c r="D88" s="37"/>
      <c r="E88" s="37"/>
      <c r="F88" s="37"/>
      <c r="G88" s="37"/>
      <c r="H88" s="68"/>
      <c r="I88" s="68"/>
      <c r="J88" s="76" t="str">
        <f t="shared" si="20"/>
        <v/>
      </c>
      <c r="K88" s="5"/>
      <c r="L88" s="5" t="str">
        <f>IF(ISERROR(
IF(G88="","",VLOOKUP(C88,Promoções!$C$6:$F$292,4,0))),G88,IF(G88="","",VLOOKUP(C88,Promoções!$C$6:$F$292,4,0)))</f>
        <v/>
      </c>
      <c r="M88" s="5" t="str">
        <f>IF(ISERROR(
IF(L88="","",VLOOKUP(L88,'Cadastro de Cargos'!$C$7:$D$100,2,0))),"",IF(L88="","",VLOOKUP(L88,'Cadastro de Cargos'!$C$7:$D$100,2,0)))</f>
        <v/>
      </c>
      <c r="N88" s="5" t="str">
        <f t="shared" ca="1" si="21"/>
        <v/>
      </c>
      <c r="O88" s="57" t="str">
        <f t="shared" ca="1" si="22"/>
        <v/>
      </c>
      <c r="P88" s="57" t="str">
        <f>IF(ISERROR(
IF(W88="","",IF(AND(W88&lt;='Cad Iniciais'!$D$6,Y88&gt;'Cad Iniciais'!$D$6),1,0))),"",IF(W88="","",IF(AND(W88&lt;='Cad Iniciais'!$D$6,Y88&gt;'Cad Iniciais'!$D$6),1,0)))</f>
        <v/>
      </c>
      <c r="Q88" s="57" t="str">
        <f>IF(ISERROR(
IF(W88="","",IF(AND(W88&lt;=('Cad Iniciais'!$D$6-1),Y88&gt;'Cad Iniciais'!$D$6-1),1,0))),"",IF(W88="","",IF(W88="","",IF(AND(W88&lt;=('Cad Iniciais'!$D$6-1),Y88&gt;'Cad Iniciais'!$D$6-1),1,0))))</f>
        <v/>
      </c>
      <c r="R88" s="26" t="str">
        <f t="shared" ca="1" si="23"/>
        <v/>
      </c>
      <c r="S88" s="26" t="str">
        <f t="shared" ca="1" si="24"/>
        <v/>
      </c>
      <c r="T88" s="26" t="str">
        <f t="shared" ca="1" si="25"/>
        <v/>
      </c>
      <c r="U88" s="26" t="str">
        <f>IF(ISERROR(
IF(H88="","",IF(YEAR(H88)&lt;='Cad Iniciais'!$D$6,"SIM",""))),"",IF(H88="","",IF(YEAR(H88)&lt;='Cad Iniciais'!$D$6,"SIM","")))</f>
        <v/>
      </c>
      <c r="V88" s="26" t="str">
        <f ca="1">IF(ISERROR(
IF(H88="","",IF(AND(YEAR(H88)='Cad Iniciais'!$D$6,I88="Ativo",TODAY()-H88&gt;90),"SIM",IF(AND(YEAR(H88)='Cad Iniciais'!$D$6,I88-H88&gt;90),"SIM","")))),"",IF(H88="","",IF(AND(YEAR(H88)='Cad Iniciais'!$D$6,I88="Ativo",TODAY()-H88&gt;90),"SIM",IF(AND(YEAR(H88)='Cad Iniciais'!$D$6,I88-H88&gt;90),"SIM",""))))</f>
        <v/>
      </c>
      <c r="W88" s="26" t="str">
        <f t="shared" si="26"/>
        <v/>
      </c>
      <c r="X88" s="26" t="str">
        <f t="shared" si="27"/>
        <v/>
      </c>
      <c r="Y88" s="26" t="str">
        <f t="shared" si="28"/>
        <v/>
      </c>
      <c r="Z88" s="26" t="str">
        <f t="shared" si="29"/>
        <v/>
      </c>
      <c r="AA88" s="26" t="str">
        <f>IF(ISERROR(
IF(W88="","",IF(AND(W88&lt;='Cad Iniciais'!$D$6,Y88&gt;'Cad Iniciais'!$D$6),1,0))),"",IF(W88="","",IF(AND(W88&lt;='Cad Iniciais'!$D$6,Y88&gt;'Cad Iniciais'!$D$6),1,0)))</f>
        <v/>
      </c>
      <c r="AB88" s="26" t="str">
        <f>IF(ISERROR(
IF(W88="","",IF(AND(W88&lt;=('Cad Iniciais'!$D$6-1),Y88&gt;'Cad Iniciais'!$D$6-1),1,0))),"",IF(W88="","",IF(W88="","",IF(AND(W88&lt;=('Cad Iniciais'!$D$6-1),Y88&gt;'Cad Iniciais'!$D$6-1),1,0))))</f>
        <v/>
      </c>
      <c r="AC88" s="61" t="str">
        <f>IF(ISERROR(
IF(I88="Ativo","",VLOOKUP(C88,Demissões!$C$6:$E$100,3,0))),"",IF(I88="Ativo","",VLOOKUP(C88,Demissões!$C$6:$E$100,3,0)))</f>
        <v/>
      </c>
      <c r="AD88" s="5"/>
      <c r="AE88" s="5"/>
      <c r="AF88" s="5"/>
      <c r="AG88" s="5" t="str">
        <f>IF(ISERROR(
IF('Cadastro de Cargos'!C96="","",'Cadastro de Cargos'!C96)),"",IF('Cadastro de Cargos'!C96="","",'Cadastro de Cargos'!C96))</f>
        <v/>
      </c>
      <c r="AH88" s="5"/>
      <c r="AI88" s="5"/>
      <c r="AJ88" s="70" t="str">
        <f>IF(C88="","",COUNTIF(Absenteismo!$D$6:$D$100,'Cadastro de Funcionários'!C88))</f>
        <v/>
      </c>
      <c r="AK88" s="70" t="str">
        <f>IF($C88="","",COUNTIFS(Absenteismo!$D$6:$D$100,'Cadastro de Funcionários'!$C88,Absenteismo!$E$6:$E$100,"Sim"))</f>
        <v/>
      </c>
      <c r="AL88" s="70" t="str">
        <f>IF($C88="","",COUNTIFS(Absenteismo!$D$6:$D$100,'Cadastro de Funcionários'!$C88,Absenteismo!$E$6:$E$100,"Não"))</f>
        <v/>
      </c>
      <c r="AM88" s="70" t="str">
        <f>IF($C88="","",COUNTIFS(Absenteismo!$D$6:$D$100,'Cadastro de Funcionários'!$C88,Absenteismo!$E$6:$E$100,"Sim",Absenteismo!$F$6:$F$100,"Sim"))</f>
        <v/>
      </c>
      <c r="AN88" s="70" t="str">
        <f>IF($C88="","",COUNTIFS(Absenteismo!$D$6:$D$100,'Cadastro de Funcionários'!$C88,Absenteismo!$E$6:$E$100,"Sim",Absenteismo!$F$6:$F$100,"Não"))</f>
        <v/>
      </c>
      <c r="AO88" s="26"/>
      <c r="AP88" s="26"/>
      <c r="AQ88" s="26"/>
    </row>
    <row r="89" spans="1:43" ht="22.5" customHeight="1">
      <c r="A89" s="29"/>
      <c r="B89" s="5"/>
      <c r="C89" s="37"/>
      <c r="D89" s="37"/>
      <c r="E89" s="37"/>
      <c r="F89" s="37"/>
      <c r="G89" s="37"/>
      <c r="H89" s="68"/>
      <c r="I89" s="68"/>
      <c r="J89" s="76" t="str">
        <f t="shared" si="20"/>
        <v/>
      </c>
      <c r="K89" s="5"/>
      <c r="L89" s="5" t="str">
        <f>IF(ISERROR(
IF(G89="","",VLOOKUP(C89,Promoções!$C$6:$F$292,4,0))),G89,IF(G89="","",VLOOKUP(C89,Promoções!$C$6:$F$292,4,0)))</f>
        <v/>
      </c>
      <c r="M89" s="5" t="str">
        <f>IF(ISERROR(
IF(L89="","",VLOOKUP(L89,'Cadastro de Cargos'!$C$7:$D$100,2,0))),"",IF(L89="","",VLOOKUP(L89,'Cadastro de Cargos'!$C$7:$D$100,2,0)))</f>
        <v/>
      </c>
      <c r="N89" s="5" t="str">
        <f t="shared" ca="1" si="21"/>
        <v/>
      </c>
      <c r="O89" s="57" t="str">
        <f t="shared" ca="1" si="22"/>
        <v/>
      </c>
      <c r="P89" s="57" t="str">
        <f>IF(ISERROR(
IF(W89="","",IF(AND(W89&lt;='Cad Iniciais'!$D$6,Y89&gt;'Cad Iniciais'!$D$6),1,0))),"",IF(W89="","",IF(AND(W89&lt;='Cad Iniciais'!$D$6,Y89&gt;'Cad Iniciais'!$D$6),1,0)))</f>
        <v/>
      </c>
      <c r="Q89" s="57" t="str">
        <f>IF(ISERROR(
IF(W89="","",IF(AND(W89&lt;=('Cad Iniciais'!$D$6-1),Y89&gt;'Cad Iniciais'!$D$6-1),1,0))),"",IF(W89="","",IF(W89="","",IF(AND(W89&lt;=('Cad Iniciais'!$D$6-1),Y89&gt;'Cad Iniciais'!$D$6-1),1,0))))</f>
        <v/>
      </c>
      <c r="R89" s="26" t="str">
        <f t="shared" ca="1" si="23"/>
        <v/>
      </c>
      <c r="S89" s="26" t="str">
        <f t="shared" ca="1" si="24"/>
        <v/>
      </c>
      <c r="T89" s="26" t="str">
        <f t="shared" ca="1" si="25"/>
        <v/>
      </c>
      <c r="U89" s="26" t="str">
        <f>IF(ISERROR(
IF(H89="","",IF(YEAR(H89)&lt;='Cad Iniciais'!$D$6,"SIM",""))),"",IF(H89="","",IF(YEAR(H89)&lt;='Cad Iniciais'!$D$6,"SIM","")))</f>
        <v/>
      </c>
      <c r="V89" s="26" t="str">
        <f ca="1">IF(ISERROR(
IF(H89="","",IF(AND(YEAR(H89)='Cad Iniciais'!$D$6,I89="Ativo",TODAY()-H89&gt;90),"SIM",IF(AND(YEAR(H89)='Cad Iniciais'!$D$6,I89-H89&gt;90),"SIM","")))),"",IF(H89="","",IF(AND(YEAR(H89)='Cad Iniciais'!$D$6,I89="Ativo",TODAY()-H89&gt;90),"SIM",IF(AND(YEAR(H89)='Cad Iniciais'!$D$6,I89-H89&gt;90),"SIM",""))))</f>
        <v/>
      </c>
      <c r="W89" s="26" t="str">
        <f t="shared" si="26"/>
        <v/>
      </c>
      <c r="X89" s="26" t="str">
        <f t="shared" si="27"/>
        <v/>
      </c>
      <c r="Y89" s="26" t="str">
        <f t="shared" si="28"/>
        <v/>
      </c>
      <c r="Z89" s="26" t="str">
        <f t="shared" si="29"/>
        <v/>
      </c>
      <c r="AA89" s="26" t="str">
        <f>IF(ISERROR(
IF(W89="","",IF(AND(W89&lt;='Cad Iniciais'!$D$6,Y89&gt;'Cad Iniciais'!$D$6),1,0))),"",IF(W89="","",IF(AND(W89&lt;='Cad Iniciais'!$D$6,Y89&gt;'Cad Iniciais'!$D$6),1,0)))</f>
        <v/>
      </c>
      <c r="AB89" s="26" t="str">
        <f>IF(ISERROR(
IF(W89="","",IF(AND(W89&lt;=('Cad Iniciais'!$D$6-1),Y89&gt;'Cad Iniciais'!$D$6-1),1,0))),"",IF(W89="","",IF(W89="","",IF(AND(W89&lt;=('Cad Iniciais'!$D$6-1),Y89&gt;'Cad Iniciais'!$D$6-1),1,0))))</f>
        <v/>
      </c>
      <c r="AC89" s="61" t="str">
        <f>IF(ISERROR(
IF(I89="Ativo","",VLOOKUP(C89,Demissões!$C$6:$E$100,3,0))),"",IF(I89="Ativo","",VLOOKUP(C89,Demissões!$C$6:$E$100,3,0)))</f>
        <v/>
      </c>
      <c r="AD89" s="5"/>
      <c r="AE89" s="5"/>
      <c r="AF89" s="5"/>
      <c r="AG89" s="5" t="str">
        <f>IF(ISERROR(
IF('Cadastro de Cargos'!C97="","",'Cadastro de Cargos'!C97)),"",IF('Cadastro de Cargos'!C97="","",'Cadastro de Cargos'!C97))</f>
        <v/>
      </c>
      <c r="AH89" s="5"/>
      <c r="AI89" s="5"/>
      <c r="AJ89" s="70" t="str">
        <f>IF(C89="","",COUNTIF(Absenteismo!$D$6:$D$100,'Cadastro de Funcionários'!C89))</f>
        <v/>
      </c>
      <c r="AK89" s="70" t="str">
        <f>IF($C89="","",COUNTIFS(Absenteismo!$D$6:$D$100,'Cadastro de Funcionários'!$C89,Absenteismo!$E$6:$E$100,"Sim"))</f>
        <v/>
      </c>
      <c r="AL89" s="70" t="str">
        <f>IF($C89="","",COUNTIFS(Absenteismo!$D$6:$D$100,'Cadastro de Funcionários'!$C89,Absenteismo!$E$6:$E$100,"Não"))</f>
        <v/>
      </c>
      <c r="AM89" s="70" t="str">
        <f>IF($C89="","",COUNTIFS(Absenteismo!$D$6:$D$100,'Cadastro de Funcionários'!$C89,Absenteismo!$E$6:$E$100,"Sim",Absenteismo!$F$6:$F$100,"Sim"))</f>
        <v/>
      </c>
      <c r="AN89" s="70" t="str">
        <f>IF($C89="","",COUNTIFS(Absenteismo!$D$6:$D$100,'Cadastro de Funcionários'!$C89,Absenteismo!$E$6:$E$100,"Sim",Absenteismo!$F$6:$F$100,"Não"))</f>
        <v/>
      </c>
      <c r="AO89" s="26"/>
      <c r="AP89" s="26"/>
      <c r="AQ89" s="26"/>
    </row>
    <row r="90" spans="1:43" ht="22.5" customHeight="1">
      <c r="A90" s="29"/>
      <c r="B90" s="5"/>
      <c r="C90" s="37"/>
      <c r="D90" s="37"/>
      <c r="E90" s="37"/>
      <c r="F90" s="37"/>
      <c r="G90" s="37"/>
      <c r="H90" s="68"/>
      <c r="I90" s="68"/>
      <c r="J90" s="76" t="str">
        <f t="shared" si="20"/>
        <v/>
      </c>
      <c r="K90" s="5"/>
      <c r="L90" s="5" t="str">
        <f>IF(ISERROR(
IF(G90="","",VLOOKUP(C90,Promoções!$C$6:$F$292,4,0))),G90,IF(G90="","",VLOOKUP(C90,Promoções!$C$6:$F$292,4,0)))</f>
        <v/>
      </c>
      <c r="M90" s="5" t="str">
        <f>IF(ISERROR(
IF(L90="","",VLOOKUP(L90,'Cadastro de Cargos'!$C$7:$D$100,2,0))),"",IF(L90="","",VLOOKUP(L90,'Cadastro de Cargos'!$C$7:$D$100,2,0)))</f>
        <v/>
      </c>
      <c r="N90" s="5" t="str">
        <f t="shared" ca="1" si="21"/>
        <v/>
      </c>
      <c r="O90" s="57" t="str">
        <f t="shared" ca="1" si="22"/>
        <v/>
      </c>
      <c r="P90" s="57" t="str">
        <f>IF(ISERROR(
IF(W90="","",IF(AND(W90&lt;='Cad Iniciais'!$D$6,Y90&gt;'Cad Iniciais'!$D$6),1,0))),"",IF(W90="","",IF(AND(W90&lt;='Cad Iniciais'!$D$6,Y90&gt;'Cad Iniciais'!$D$6),1,0)))</f>
        <v/>
      </c>
      <c r="Q90" s="57" t="str">
        <f>IF(ISERROR(
IF(W90="","",IF(AND(W90&lt;=('Cad Iniciais'!$D$6-1),Y90&gt;'Cad Iniciais'!$D$6-1),1,0))),"",IF(W90="","",IF(W90="","",IF(AND(W90&lt;=('Cad Iniciais'!$D$6-1),Y90&gt;'Cad Iniciais'!$D$6-1),1,0))))</f>
        <v/>
      </c>
      <c r="R90" s="26" t="str">
        <f t="shared" ca="1" si="23"/>
        <v/>
      </c>
      <c r="S90" s="26" t="str">
        <f t="shared" ca="1" si="24"/>
        <v/>
      </c>
      <c r="T90" s="26" t="str">
        <f t="shared" ca="1" si="25"/>
        <v/>
      </c>
      <c r="U90" s="26" t="str">
        <f>IF(ISERROR(
IF(H90="","",IF(YEAR(H90)&lt;='Cad Iniciais'!$D$6,"SIM",""))),"",IF(H90="","",IF(YEAR(H90)&lt;='Cad Iniciais'!$D$6,"SIM","")))</f>
        <v/>
      </c>
      <c r="V90" s="26" t="str">
        <f ca="1">IF(ISERROR(
IF(H90="","",IF(AND(YEAR(H90)='Cad Iniciais'!$D$6,I90="Ativo",TODAY()-H90&gt;90),"SIM",IF(AND(YEAR(H90)='Cad Iniciais'!$D$6,I90-H90&gt;90),"SIM","")))),"",IF(H90="","",IF(AND(YEAR(H90)='Cad Iniciais'!$D$6,I90="Ativo",TODAY()-H90&gt;90),"SIM",IF(AND(YEAR(H90)='Cad Iniciais'!$D$6,I90-H90&gt;90),"SIM",""))))</f>
        <v/>
      </c>
      <c r="W90" s="26" t="str">
        <f t="shared" si="26"/>
        <v/>
      </c>
      <c r="X90" s="26" t="str">
        <f t="shared" si="27"/>
        <v/>
      </c>
      <c r="Y90" s="26" t="str">
        <f t="shared" si="28"/>
        <v/>
      </c>
      <c r="Z90" s="26" t="str">
        <f t="shared" si="29"/>
        <v/>
      </c>
      <c r="AA90" s="26" t="str">
        <f>IF(ISERROR(
IF(W90="","",IF(AND(W90&lt;='Cad Iniciais'!$D$6,Y90&gt;'Cad Iniciais'!$D$6),1,0))),"",IF(W90="","",IF(AND(W90&lt;='Cad Iniciais'!$D$6,Y90&gt;'Cad Iniciais'!$D$6),1,0)))</f>
        <v/>
      </c>
      <c r="AB90" s="26" t="str">
        <f>IF(ISERROR(
IF(W90="","",IF(AND(W90&lt;=('Cad Iniciais'!$D$6-1),Y90&gt;'Cad Iniciais'!$D$6-1),1,0))),"",IF(W90="","",IF(W90="","",IF(AND(W90&lt;=('Cad Iniciais'!$D$6-1),Y90&gt;'Cad Iniciais'!$D$6-1),1,0))))</f>
        <v/>
      </c>
      <c r="AC90" s="61" t="str">
        <f>IF(ISERROR(
IF(I90="Ativo","",VLOOKUP(C90,Demissões!$C$6:$E$100,3,0))),"",IF(I90="Ativo","",VLOOKUP(C90,Demissões!$C$6:$E$100,3,0)))</f>
        <v/>
      </c>
      <c r="AD90" s="5"/>
      <c r="AE90" s="5"/>
      <c r="AF90" s="5"/>
      <c r="AG90" s="5" t="str">
        <f>IF(ISERROR(
IF('Cadastro de Cargos'!C98="","",'Cadastro de Cargos'!C98)),"",IF('Cadastro de Cargos'!C98="","",'Cadastro de Cargos'!C98))</f>
        <v/>
      </c>
      <c r="AH90" s="5"/>
      <c r="AI90" s="5"/>
      <c r="AJ90" s="70" t="str">
        <f>IF(C90="","",COUNTIF(Absenteismo!$D$6:$D$100,'Cadastro de Funcionários'!C90))</f>
        <v/>
      </c>
      <c r="AK90" s="70" t="str">
        <f>IF($C90="","",COUNTIFS(Absenteismo!$D$6:$D$100,'Cadastro de Funcionários'!$C90,Absenteismo!$E$6:$E$100,"Sim"))</f>
        <v/>
      </c>
      <c r="AL90" s="70" t="str">
        <f>IF($C90="","",COUNTIFS(Absenteismo!$D$6:$D$100,'Cadastro de Funcionários'!$C90,Absenteismo!$E$6:$E$100,"Não"))</f>
        <v/>
      </c>
      <c r="AM90" s="70" t="str">
        <f>IF($C90="","",COUNTIFS(Absenteismo!$D$6:$D$100,'Cadastro de Funcionários'!$C90,Absenteismo!$E$6:$E$100,"Sim",Absenteismo!$F$6:$F$100,"Sim"))</f>
        <v/>
      </c>
      <c r="AN90" s="70" t="str">
        <f>IF($C90="","",COUNTIFS(Absenteismo!$D$6:$D$100,'Cadastro de Funcionários'!$C90,Absenteismo!$E$6:$E$100,"Sim",Absenteismo!$F$6:$F$100,"Não"))</f>
        <v/>
      </c>
      <c r="AO90" s="26"/>
      <c r="AP90" s="26"/>
      <c r="AQ90" s="26"/>
    </row>
    <row r="91" spans="1:43" ht="22.5" customHeight="1">
      <c r="A91" s="29"/>
      <c r="B91" s="5"/>
      <c r="C91" s="37"/>
      <c r="D91" s="37"/>
      <c r="E91" s="37"/>
      <c r="F91" s="37"/>
      <c r="G91" s="37"/>
      <c r="H91" s="68"/>
      <c r="I91" s="68"/>
      <c r="J91" s="76" t="str">
        <f t="shared" si="20"/>
        <v/>
      </c>
      <c r="K91" s="5"/>
      <c r="L91" s="5" t="str">
        <f>IF(ISERROR(
IF(G91="","",VLOOKUP(C91,Promoções!$C$6:$F$292,4,0))),G91,IF(G91="","",VLOOKUP(C91,Promoções!$C$6:$F$292,4,0)))</f>
        <v/>
      </c>
      <c r="M91" s="5" t="str">
        <f>IF(ISERROR(
IF(L91="","",VLOOKUP(L91,'Cadastro de Cargos'!$C$7:$D$100,2,0))),"",IF(L91="","",VLOOKUP(L91,'Cadastro de Cargos'!$C$7:$D$100,2,0)))</f>
        <v/>
      </c>
      <c r="N91" s="5" t="str">
        <f t="shared" ca="1" si="21"/>
        <v/>
      </c>
      <c r="O91" s="57" t="str">
        <f t="shared" ca="1" si="22"/>
        <v/>
      </c>
      <c r="P91" s="57" t="str">
        <f>IF(ISERROR(
IF(W91="","",IF(AND(W91&lt;='Cad Iniciais'!$D$6,Y91&gt;'Cad Iniciais'!$D$6),1,0))),"",IF(W91="","",IF(AND(W91&lt;='Cad Iniciais'!$D$6,Y91&gt;'Cad Iniciais'!$D$6),1,0)))</f>
        <v/>
      </c>
      <c r="Q91" s="57" t="str">
        <f>IF(ISERROR(
IF(W91="","",IF(AND(W91&lt;=('Cad Iniciais'!$D$6-1),Y91&gt;'Cad Iniciais'!$D$6-1),1,0))),"",IF(W91="","",IF(W91="","",IF(AND(W91&lt;=('Cad Iniciais'!$D$6-1),Y91&gt;'Cad Iniciais'!$D$6-1),1,0))))</f>
        <v/>
      </c>
      <c r="R91" s="26" t="str">
        <f t="shared" ca="1" si="23"/>
        <v/>
      </c>
      <c r="S91" s="26" t="str">
        <f t="shared" ca="1" si="24"/>
        <v/>
      </c>
      <c r="T91" s="26" t="str">
        <f t="shared" ca="1" si="25"/>
        <v/>
      </c>
      <c r="U91" s="26" t="str">
        <f>IF(ISERROR(
IF(H91="","",IF(YEAR(H91)&lt;='Cad Iniciais'!$D$6,"SIM",""))),"",IF(H91="","",IF(YEAR(H91)&lt;='Cad Iniciais'!$D$6,"SIM","")))</f>
        <v/>
      </c>
      <c r="V91" s="26" t="str">
        <f ca="1">IF(ISERROR(
IF(H91="","",IF(AND(YEAR(H91)='Cad Iniciais'!$D$6,I91="Ativo",TODAY()-H91&gt;90),"SIM",IF(AND(YEAR(H91)='Cad Iniciais'!$D$6,I91-H91&gt;90),"SIM","")))),"",IF(H91="","",IF(AND(YEAR(H91)='Cad Iniciais'!$D$6,I91="Ativo",TODAY()-H91&gt;90),"SIM",IF(AND(YEAR(H91)='Cad Iniciais'!$D$6,I91-H91&gt;90),"SIM",""))))</f>
        <v/>
      </c>
      <c r="W91" s="26" t="str">
        <f t="shared" si="26"/>
        <v/>
      </c>
      <c r="X91" s="26" t="str">
        <f t="shared" si="27"/>
        <v/>
      </c>
      <c r="Y91" s="26" t="str">
        <f t="shared" si="28"/>
        <v/>
      </c>
      <c r="Z91" s="26" t="str">
        <f t="shared" si="29"/>
        <v/>
      </c>
      <c r="AA91" s="26" t="str">
        <f>IF(ISERROR(
IF(W91="","",IF(AND(W91&lt;='Cad Iniciais'!$D$6,Y91&gt;'Cad Iniciais'!$D$6),1,0))),"",IF(W91="","",IF(AND(W91&lt;='Cad Iniciais'!$D$6,Y91&gt;'Cad Iniciais'!$D$6),1,0)))</f>
        <v/>
      </c>
      <c r="AB91" s="26" t="str">
        <f>IF(ISERROR(
IF(W91="","",IF(AND(W91&lt;=('Cad Iniciais'!$D$6-1),Y91&gt;'Cad Iniciais'!$D$6-1),1,0))),"",IF(W91="","",IF(W91="","",IF(AND(W91&lt;=('Cad Iniciais'!$D$6-1),Y91&gt;'Cad Iniciais'!$D$6-1),1,0))))</f>
        <v/>
      </c>
      <c r="AC91" s="61" t="str">
        <f>IF(ISERROR(
IF(I91="Ativo","",VLOOKUP(C91,Demissões!$C$6:$E$100,3,0))),"",IF(I91="Ativo","",VLOOKUP(C91,Demissões!$C$6:$E$100,3,0)))</f>
        <v/>
      </c>
      <c r="AD91" s="5"/>
      <c r="AE91" s="5"/>
      <c r="AF91" s="5"/>
      <c r="AG91" s="5" t="str">
        <f>IF(ISERROR(
IF('Cadastro de Cargos'!C99="","",'Cadastro de Cargos'!C99)),"",IF('Cadastro de Cargos'!C99="","",'Cadastro de Cargos'!C99))</f>
        <v/>
      </c>
      <c r="AH91" s="5"/>
      <c r="AI91" s="5"/>
      <c r="AJ91" s="70" t="str">
        <f>IF(C91="","",COUNTIF(Absenteismo!$D$6:$D$100,'Cadastro de Funcionários'!C91))</f>
        <v/>
      </c>
      <c r="AK91" s="70" t="str">
        <f>IF($C91="","",COUNTIFS(Absenteismo!$D$6:$D$100,'Cadastro de Funcionários'!$C91,Absenteismo!$E$6:$E$100,"Sim"))</f>
        <v/>
      </c>
      <c r="AL91" s="70" t="str">
        <f>IF($C91="","",COUNTIFS(Absenteismo!$D$6:$D$100,'Cadastro de Funcionários'!$C91,Absenteismo!$E$6:$E$100,"Não"))</f>
        <v/>
      </c>
      <c r="AM91" s="70" t="str">
        <f>IF($C91="","",COUNTIFS(Absenteismo!$D$6:$D$100,'Cadastro de Funcionários'!$C91,Absenteismo!$E$6:$E$100,"Sim",Absenteismo!$F$6:$F$100,"Sim"))</f>
        <v/>
      </c>
      <c r="AN91" s="70" t="str">
        <f>IF($C91="","",COUNTIFS(Absenteismo!$D$6:$D$100,'Cadastro de Funcionários'!$C91,Absenteismo!$E$6:$E$100,"Sim",Absenteismo!$F$6:$F$100,"Não"))</f>
        <v/>
      </c>
      <c r="AO91" s="26"/>
      <c r="AP91" s="26"/>
      <c r="AQ91" s="26"/>
    </row>
    <row r="92" spans="1:43" ht="22.5" customHeight="1">
      <c r="A92" s="29"/>
      <c r="B92" s="5"/>
      <c r="C92" s="37"/>
      <c r="D92" s="37"/>
      <c r="E92" s="37"/>
      <c r="F92" s="37"/>
      <c r="G92" s="37"/>
      <c r="H92" s="68"/>
      <c r="I92" s="68"/>
      <c r="J92" s="76" t="str">
        <f t="shared" si="20"/>
        <v/>
      </c>
      <c r="K92" s="5"/>
      <c r="L92" s="5" t="str">
        <f>IF(ISERROR(
IF(G92="","",VLOOKUP(C92,Promoções!$C$6:$F$292,4,0))),G92,IF(G92="","",VLOOKUP(C92,Promoções!$C$6:$F$292,4,0)))</f>
        <v/>
      </c>
      <c r="M92" s="5" t="str">
        <f>IF(ISERROR(
IF(L92="","",VLOOKUP(L92,'Cadastro de Cargos'!$C$7:$D$100,2,0))),"",IF(L92="","",VLOOKUP(L92,'Cadastro de Cargos'!$C$7:$D$100,2,0)))</f>
        <v/>
      </c>
      <c r="N92" s="5" t="str">
        <f t="shared" ca="1" si="21"/>
        <v/>
      </c>
      <c r="O92" s="57" t="str">
        <f t="shared" ca="1" si="22"/>
        <v/>
      </c>
      <c r="P92" s="57" t="str">
        <f>IF(ISERROR(
IF(W92="","",IF(AND(W92&lt;='Cad Iniciais'!$D$6,Y92&gt;'Cad Iniciais'!$D$6),1,0))),"",IF(W92="","",IF(AND(W92&lt;='Cad Iniciais'!$D$6,Y92&gt;'Cad Iniciais'!$D$6),1,0)))</f>
        <v/>
      </c>
      <c r="Q92" s="57" t="str">
        <f>IF(ISERROR(
IF(W92="","",IF(AND(W92&lt;=('Cad Iniciais'!$D$6-1),Y92&gt;'Cad Iniciais'!$D$6-1),1,0))),"",IF(W92="","",IF(W92="","",IF(AND(W92&lt;=('Cad Iniciais'!$D$6-1),Y92&gt;'Cad Iniciais'!$D$6-1),1,0))))</f>
        <v/>
      </c>
      <c r="R92" s="26" t="str">
        <f t="shared" ca="1" si="23"/>
        <v/>
      </c>
      <c r="S92" s="26" t="str">
        <f t="shared" ca="1" si="24"/>
        <v/>
      </c>
      <c r="T92" s="26" t="str">
        <f t="shared" ca="1" si="25"/>
        <v/>
      </c>
      <c r="U92" s="26" t="str">
        <f>IF(ISERROR(
IF(H92="","",IF(YEAR(H92)&lt;='Cad Iniciais'!$D$6,"SIM",""))),"",IF(H92="","",IF(YEAR(H92)&lt;='Cad Iniciais'!$D$6,"SIM","")))</f>
        <v/>
      </c>
      <c r="V92" s="26" t="str">
        <f ca="1">IF(ISERROR(
IF(H92="","",IF(AND(YEAR(H92)='Cad Iniciais'!$D$6,I92="Ativo",TODAY()-H92&gt;90),"SIM",IF(AND(YEAR(H92)='Cad Iniciais'!$D$6,I92-H92&gt;90),"SIM","")))),"",IF(H92="","",IF(AND(YEAR(H92)='Cad Iniciais'!$D$6,I92="Ativo",TODAY()-H92&gt;90),"SIM",IF(AND(YEAR(H92)='Cad Iniciais'!$D$6,I92-H92&gt;90),"SIM",""))))</f>
        <v/>
      </c>
      <c r="W92" s="26" t="str">
        <f t="shared" si="26"/>
        <v/>
      </c>
      <c r="X92" s="26" t="str">
        <f t="shared" si="27"/>
        <v/>
      </c>
      <c r="Y92" s="26" t="str">
        <f t="shared" si="28"/>
        <v/>
      </c>
      <c r="Z92" s="26" t="str">
        <f t="shared" si="29"/>
        <v/>
      </c>
      <c r="AA92" s="26" t="str">
        <f>IF(ISERROR(
IF(W92="","",IF(AND(W92&lt;='Cad Iniciais'!$D$6,Y92&gt;'Cad Iniciais'!$D$6),1,0))),"",IF(W92="","",IF(AND(W92&lt;='Cad Iniciais'!$D$6,Y92&gt;'Cad Iniciais'!$D$6),1,0)))</f>
        <v/>
      </c>
      <c r="AB92" s="26" t="str">
        <f>IF(ISERROR(
IF(W92="","",IF(AND(W92&lt;=('Cad Iniciais'!$D$6-1),Y92&gt;'Cad Iniciais'!$D$6-1),1,0))),"",IF(W92="","",IF(W92="","",IF(AND(W92&lt;=('Cad Iniciais'!$D$6-1),Y92&gt;'Cad Iniciais'!$D$6-1),1,0))))</f>
        <v/>
      </c>
      <c r="AC92" s="61" t="str">
        <f>IF(ISERROR(
IF(I92="Ativo","",VLOOKUP(C92,Demissões!$C$6:$E$100,3,0))),"",IF(I92="Ativo","",VLOOKUP(C92,Demissões!$C$6:$E$100,3,0)))</f>
        <v/>
      </c>
      <c r="AD92" s="5"/>
      <c r="AE92" s="5"/>
      <c r="AF92" s="5"/>
      <c r="AG92" s="5" t="str">
        <f>IF(ISERROR(
IF('Cadastro de Cargos'!C100="","",'Cadastro de Cargos'!C100)),"",IF('Cadastro de Cargos'!C100="","",'Cadastro de Cargos'!C100))</f>
        <v/>
      </c>
      <c r="AH92" s="5"/>
      <c r="AI92" s="5"/>
      <c r="AJ92" s="70" t="str">
        <f>IF(C92="","",COUNTIF(Absenteismo!$D$6:$D$100,'Cadastro de Funcionários'!C92))</f>
        <v/>
      </c>
      <c r="AK92" s="70" t="str">
        <f>IF($C92="","",COUNTIFS(Absenteismo!$D$6:$D$100,'Cadastro de Funcionários'!$C92,Absenteismo!$E$6:$E$100,"Sim"))</f>
        <v/>
      </c>
      <c r="AL92" s="70" t="str">
        <f>IF($C92="","",COUNTIFS(Absenteismo!$D$6:$D$100,'Cadastro de Funcionários'!$C92,Absenteismo!$E$6:$E$100,"Não"))</f>
        <v/>
      </c>
      <c r="AM92" s="70" t="str">
        <f>IF($C92="","",COUNTIFS(Absenteismo!$D$6:$D$100,'Cadastro de Funcionários'!$C92,Absenteismo!$E$6:$E$100,"Sim",Absenteismo!$F$6:$F$100,"Sim"))</f>
        <v/>
      </c>
      <c r="AN92" s="70" t="str">
        <f>IF($C92="","",COUNTIFS(Absenteismo!$D$6:$D$100,'Cadastro de Funcionários'!$C92,Absenteismo!$E$6:$E$100,"Sim",Absenteismo!$F$6:$F$100,"Não"))</f>
        <v/>
      </c>
      <c r="AO92" s="26"/>
      <c r="AP92" s="26"/>
      <c r="AQ92" s="26"/>
    </row>
    <row r="93" spans="1:43" ht="22.5" customHeight="1">
      <c r="A93" s="29"/>
      <c r="B93" s="5"/>
      <c r="C93" s="37"/>
      <c r="D93" s="37"/>
      <c r="E93" s="37"/>
      <c r="F93" s="37"/>
      <c r="G93" s="37"/>
      <c r="H93" s="68"/>
      <c r="I93" s="68"/>
      <c r="J93" s="76" t="str">
        <f t="shared" si="20"/>
        <v/>
      </c>
      <c r="K93" s="5"/>
      <c r="L93" s="5" t="str">
        <f>IF(ISERROR(
IF(G93="","",VLOOKUP(C93,Promoções!$C$6:$F$292,4,0))),G93,IF(G93="","",VLOOKUP(C93,Promoções!$C$6:$F$292,4,0)))</f>
        <v/>
      </c>
      <c r="M93" s="5" t="str">
        <f>IF(ISERROR(
IF(L93="","",VLOOKUP(L93,'Cadastro de Cargos'!$C$7:$D$100,2,0))),"",IF(L93="","",VLOOKUP(L93,'Cadastro de Cargos'!$C$7:$D$100,2,0)))</f>
        <v/>
      </c>
      <c r="N93" s="5" t="str">
        <f t="shared" ca="1" si="21"/>
        <v/>
      </c>
      <c r="O93" s="57" t="str">
        <f t="shared" ca="1" si="22"/>
        <v/>
      </c>
      <c r="P93" s="57" t="str">
        <f>IF(ISERROR(
IF(W93="","",IF(AND(W93&lt;='Cad Iniciais'!$D$6,Y93&gt;'Cad Iniciais'!$D$6),1,0))),"",IF(W93="","",IF(AND(W93&lt;='Cad Iniciais'!$D$6,Y93&gt;'Cad Iniciais'!$D$6),1,0)))</f>
        <v/>
      </c>
      <c r="Q93" s="57" t="str">
        <f>IF(ISERROR(
IF(W93="","",IF(AND(W93&lt;=('Cad Iniciais'!$D$6-1),Y93&gt;'Cad Iniciais'!$D$6-1),1,0))),"",IF(W93="","",IF(W93="","",IF(AND(W93&lt;=('Cad Iniciais'!$D$6-1),Y93&gt;'Cad Iniciais'!$D$6-1),1,0))))</f>
        <v/>
      </c>
      <c r="R93" s="26" t="str">
        <f t="shared" ca="1" si="23"/>
        <v/>
      </c>
      <c r="S93" s="26" t="str">
        <f t="shared" ca="1" si="24"/>
        <v/>
      </c>
      <c r="T93" s="26" t="str">
        <f t="shared" ca="1" si="25"/>
        <v/>
      </c>
      <c r="U93" s="26" t="str">
        <f>IF(ISERROR(
IF(H93="","",IF(YEAR(H93)&lt;='Cad Iniciais'!$D$6,"SIM",""))),"",IF(H93="","",IF(YEAR(H93)&lt;='Cad Iniciais'!$D$6,"SIM","")))</f>
        <v/>
      </c>
      <c r="V93" s="26" t="str">
        <f ca="1">IF(ISERROR(
IF(H93="","",IF(AND(YEAR(H93)='Cad Iniciais'!$D$6,I93="Ativo",TODAY()-H93&gt;90),"SIM",IF(AND(YEAR(H93)='Cad Iniciais'!$D$6,I93-H93&gt;90),"SIM","")))),"",IF(H93="","",IF(AND(YEAR(H93)='Cad Iniciais'!$D$6,I93="Ativo",TODAY()-H93&gt;90),"SIM",IF(AND(YEAR(H93)='Cad Iniciais'!$D$6,I93-H93&gt;90),"SIM",""))))</f>
        <v/>
      </c>
      <c r="W93" s="26" t="str">
        <f t="shared" si="26"/>
        <v/>
      </c>
      <c r="X93" s="26" t="str">
        <f t="shared" si="27"/>
        <v/>
      </c>
      <c r="Y93" s="26" t="str">
        <f t="shared" si="28"/>
        <v/>
      </c>
      <c r="Z93" s="26" t="str">
        <f t="shared" si="29"/>
        <v/>
      </c>
      <c r="AA93" s="26" t="str">
        <f>IF(ISERROR(
IF(W93="","",IF(AND(W93&lt;='Cad Iniciais'!$D$6,Y93&gt;'Cad Iniciais'!$D$6),1,0))),"",IF(W93="","",IF(AND(W93&lt;='Cad Iniciais'!$D$6,Y93&gt;'Cad Iniciais'!$D$6),1,0)))</f>
        <v/>
      </c>
      <c r="AB93" s="26" t="str">
        <f>IF(ISERROR(
IF(W93="","",IF(AND(W93&lt;=('Cad Iniciais'!$D$6-1),Y93&gt;'Cad Iniciais'!$D$6-1),1,0))),"",IF(W93="","",IF(W93="","",IF(AND(W93&lt;=('Cad Iniciais'!$D$6-1),Y93&gt;'Cad Iniciais'!$D$6-1),1,0))))</f>
        <v/>
      </c>
      <c r="AC93" s="61" t="str">
        <f>IF(ISERROR(
IF(I93="Ativo","",VLOOKUP(C93,Demissões!$C$6:$E$100,3,0))),"",IF(I93="Ativo","",VLOOKUP(C93,Demissões!$C$6:$E$100,3,0)))</f>
        <v/>
      </c>
      <c r="AD93" s="5"/>
      <c r="AE93" s="5"/>
      <c r="AF93" s="5"/>
      <c r="AG93" s="5"/>
      <c r="AH93" s="5"/>
      <c r="AI93" s="5"/>
      <c r="AJ93" s="70" t="str">
        <f>IF(C93="","",COUNTIF(Absenteismo!$D$6:$D$100,'Cadastro de Funcionários'!C93))</f>
        <v/>
      </c>
      <c r="AK93" s="70" t="str">
        <f>IF($C93="","",COUNTIFS(Absenteismo!$D$6:$D$100,'Cadastro de Funcionários'!$C93,Absenteismo!$E$6:$E$100,"Sim"))</f>
        <v/>
      </c>
      <c r="AL93" s="70" t="str">
        <f>IF($C93="","",COUNTIFS(Absenteismo!$D$6:$D$100,'Cadastro de Funcionários'!$C93,Absenteismo!$E$6:$E$100,"Não"))</f>
        <v/>
      </c>
      <c r="AM93" s="70" t="str">
        <f>IF($C93="","",COUNTIFS(Absenteismo!$D$6:$D$100,'Cadastro de Funcionários'!$C93,Absenteismo!$E$6:$E$100,"Sim",Absenteismo!$F$6:$F$100,"Sim"))</f>
        <v/>
      </c>
      <c r="AN93" s="70" t="str">
        <f>IF($C93="","",COUNTIFS(Absenteismo!$D$6:$D$100,'Cadastro de Funcionários'!$C93,Absenteismo!$E$6:$E$100,"Sim",Absenteismo!$F$6:$F$100,"Não"))</f>
        <v/>
      </c>
      <c r="AO93" s="26"/>
      <c r="AP93" s="26"/>
      <c r="AQ93" s="26"/>
    </row>
    <row r="94" spans="1:43" ht="22.5" customHeight="1">
      <c r="A94" s="29"/>
      <c r="B94" s="5"/>
      <c r="C94" s="37"/>
      <c r="D94" s="37"/>
      <c r="E94" s="37"/>
      <c r="F94" s="37"/>
      <c r="G94" s="37"/>
      <c r="H94" s="68"/>
      <c r="I94" s="68"/>
      <c r="J94" s="76" t="str">
        <f t="shared" si="20"/>
        <v/>
      </c>
      <c r="K94" s="5"/>
      <c r="L94" s="5" t="str">
        <f>IF(ISERROR(
IF(G94="","",VLOOKUP(C94,Promoções!$C$6:$F$292,4,0))),G94,IF(G94="","",VLOOKUP(C94,Promoções!$C$6:$F$292,4,0)))</f>
        <v/>
      </c>
      <c r="M94" s="5" t="str">
        <f>IF(ISERROR(
IF(L94="","",VLOOKUP(L94,'Cadastro de Cargos'!$C$7:$D$100,2,0))),"",IF(L94="","",VLOOKUP(L94,'Cadastro de Cargos'!$C$7:$D$100,2,0)))</f>
        <v/>
      </c>
      <c r="N94" s="5" t="str">
        <f t="shared" ca="1" si="21"/>
        <v/>
      </c>
      <c r="O94" s="57" t="str">
        <f t="shared" ca="1" si="22"/>
        <v/>
      </c>
      <c r="P94" s="57" t="str">
        <f>IF(ISERROR(
IF(W94="","",IF(AND(W94&lt;='Cad Iniciais'!$D$6,Y94&gt;'Cad Iniciais'!$D$6),1,0))),"",IF(W94="","",IF(AND(W94&lt;='Cad Iniciais'!$D$6,Y94&gt;'Cad Iniciais'!$D$6),1,0)))</f>
        <v/>
      </c>
      <c r="Q94" s="57" t="str">
        <f>IF(ISERROR(
IF(W94="","",IF(AND(W94&lt;=('Cad Iniciais'!$D$6-1),Y94&gt;'Cad Iniciais'!$D$6-1),1,0))),"",IF(W94="","",IF(W94="","",IF(AND(W94&lt;=('Cad Iniciais'!$D$6-1),Y94&gt;'Cad Iniciais'!$D$6-1),1,0))))</f>
        <v/>
      </c>
      <c r="R94" s="26" t="str">
        <f t="shared" ca="1" si="23"/>
        <v/>
      </c>
      <c r="S94" s="26" t="str">
        <f t="shared" ca="1" si="24"/>
        <v/>
      </c>
      <c r="T94" s="26" t="str">
        <f t="shared" ca="1" si="25"/>
        <v/>
      </c>
      <c r="U94" s="26" t="str">
        <f>IF(ISERROR(
IF(H94="","",IF(YEAR(H94)&lt;='Cad Iniciais'!$D$6,"SIM",""))),"",IF(H94="","",IF(YEAR(H94)&lt;='Cad Iniciais'!$D$6,"SIM","")))</f>
        <v/>
      </c>
      <c r="V94" s="26" t="str">
        <f ca="1">IF(ISERROR(
IF(H94="","",IF(AND(YEAR(H94)='Cad Iniciais'!$D$6,I94="Ativo",TODAY()-H94&gt;90),"SIM",IF(AND(YEAR(H94)='Cad Iniciais'!$D$6,I94-H94&gt;90),"SIM","")))),"",IF(H94="","",IF(AND(YEAR(H94)='Cad Iniciais'!$D$6,I94="Ativo",TODAY()-H94&gt;90),"SIM",IF(AND(YEAR(H94)='Cad Iniciais'!$D$6,I94-H94&gt;90),"SIM",""))))</f>
        <v/>
      </c>
      <c r="W94" s="26" t="str">
        <f t="shared" si="26"/>
        <v/>
      </c>
      <c r="X94" s="26" t="str">
        <f t="shared" si="27"/>
        <v/>
      </c>
      <c r="Y94" s="26" t="str">
        <f t="shared" si="28"/>
        <v/>
      </c>
      <c r="Z94" s="26" t="str">
        <f t="shared" si="29"/>
        <v/>
      </c>
      <c r="AA94" s="26" t="str">
        <f>IF(ISERROR(
IF(W94="","",IF(AND(W94&lt;='Cad Iniciais'!$D$6,Y94&gt;'Cad Iniciais'!$D$6),1,0))),"",IF(W94="","",IF(AND(W94&lt;='Cad Iniciais'!$D$6,Y94&gt;'Cad Iniciais'!$D$6),1,0)))</f>
        <v/>
      </c>
      <c r="AB94" s="26" t="str">
        <f>IF(ISERROR(
IF(W94="","",IF(AND(W94&lt;=('Cad Iniciais'!$D$6-1),Y94&gt;'Cad Iniciais'!$D$6-1),1,0))),"",IF(W94="","",IF(W94="","",IF(AND(W94&lt;=('Cad Iniciais'!$D$6-1),Y94&gt;'Cad Iniciais'!$D$6-1),1,0))))</f>
        <v/>
      </c>
      <c r="AC94" s="61" t="str">
        <f>IF(ISERROR(
IF(I94="Ativo","",VLOOKUP(C94,Demissões!$C$6:$E$100,3,0))),"",IF(I94="Ativo","",VLOOKUP(C94,Demissões!$C$6:$E$100,3,0)))</f>
        <v/>
      </c>
      <c r="AD94" s="5"/>
      <c r="AE94" s="5"/>
      <c r="AF94" s="5"/>
      <c r="AG94" s="5"/>
      <c r="AH94" s="5"/>
      <c r="AI94" s="5"/>
      <c r="AJ94" s="70" t="str">
        <f>IF(C94="","",COUNTIF(Absenteismo!$D$6:$D$100,'Cadastro de Funcionários'!C94))</f>
        <v/>
      </c>
      <c r="AK94" s="70" t="str">
        <f>IF($C94="","",COUNTIFS(Absenteismo!$D$6:$D$100,'Cadastro de Funcionários'!$C94,Absenteismo!$E$6:$E$100,"Sim"))</f>
        <v/>
      </c>
      <c r="AL94" s="70" t="str">
        <f>IF($C94="","",COUNTIFS(Absenteismo!$D$6:$D$100,'Cadastro de Funcionários'!$C94,Absenteismo!$E$6:$E$100,"Não"))</f>
        <v/>
      </c>
      <c r="AM94" s="70" t="str">
        <f>IF($C94="","",COUNTIFS(Absenteismo!$D$6:$D$100,'Cadastro de Funcionários'!$C94,Absenteismo!$E$6:$E$100,"Sim",Absenteismo!$F$6:$F$100,"Sim"))</f>
        <v/>
      </c>
      <c r="AN94" s="70" t="str">
        <f>IF($C94="","",COUNTIFS(Absenteismo!$D$6:$D$100,'Cadastro de Funcionários'!$C94,Absenteismo!$E$6:$E$100,"Sim",Absenteismo!$F$6:$F$100,"Não"))</f>
        <v/>
      </c>
      <c r="AO94" s="26"/>
      <c r="AP94" s="26"/>
      <c r="AQ94" s="26"/>
    </row>
    <row r="95" spans="1:43" ht="22.5" customHeight="1">
      <c r="A95" s="29"/>
      <c r="B95" s="5"/>
      <c r="C95" s="37"/>
      <c r="D95" s="37"/>
      <c r="E95" s="37"/>
      <c r="F95" s="37"/>
      <c r="G95" s="37"/>
      <c r="H95" s="68"/>
      <c r="I95" s="68"/>
      <c r="J95" s="76" t="str">
        <f t="shared" si="20"/>
        <v/>
      </c>
      <c r="K95" s="5"/>
      <c r="L95" s="5" t="str">
        <f>IF(ISERROR(
IF(G95="","",VLOOKUP(C95,Promoções!$C$6:$F$292,4,0))),G95,IF(G95="","",VLOOKUP(C95,Promoções!$C$6:$F$292,4,0)))</f>
        <v/>
      </c>
      <c r="M95" s="5" t="str">
        <f>IF(ISERROR(
IF(L95="","",VLOOKUP(L95,'Cadastro de Cargos'!$C$7:$D$100,2,0))),"",IF(L95="","",VLOOKUP(L95,'Cadastro de Cargos'!$C$7:$D$100,2,0)))</f>
        <v/>
      </c>
      <c r="N95" s="5" t="str">
        <f t="shared" ca="1" si="21"/>
        <v/>
      </c>
      <c r="O95" s="57" t="str">
        <f t="shared" ca="1" si="22"/>
        <v/>
      </c>
      <c r="P95" s="57" t="str">
        <f>IF(ISERROR(
IF(W95="","",IF(AND(W95&lt;='Cad Iniciais'!$D$6,Y95&gt;'Cad Iniciais'!$D$6),1,0))),"",IF(W95="","",IF(AND(W95&lt;='Cad Iniciais'!$D$6,Y95&gt;'Cad Iniciais'!$D$6),1,0)))</f>
        <v/>
      </c>
      <c r="Q95" s="57" t="str">
        <f>IF(ISERROR(
IF(W95="","",IF(AND(W95&lt;=('Cad Iniciais'!$D$6-1),Y95&gt;'Cad Iniciais'!$D$6-1),1,0))),"",IF(W95="","",IF(W95="","",IF(AND(W95&lt;=('Cad Iniciais'!$D$6-1),Y95&gt;'Cad Iniciais'!$D$6-1),1,0))))</f>
        <v/>
      </c>
      <c r="R95" s="26" t="str">
        <f t="shared" ca="1" si="23"/>
        <v/>
      </c>
      <c r="S95" s="26" t="str">
        <f t="shared" ca="1" si="24"/>
        <v/>
      </c>
      <c r="T95" s="26" t="str">
        <f t="shared" ca="1" si="25"/>
        <v/>
      </c>
      <c r="U95" s="26" t="str">
        <f>IF(ISERROR(
IF(H95="","",IF(YEAR(H95)&lt;='Cad Iniciais'!$D$6,"SIM",""))),"",IF(H95="","",IF(YEAR(H95)&lt;='Cad Iniciais'!$D$6,"SIM","")))</f>
        <v/>
      </c>
      <c r="V95" s="26" t="str">
        <f ca="1">IF(ISERROR(
IF(H95="","",IF(AND(YEAR(H95)='Cad Iniciais'!$D$6,I95="Ativo",TODAY()-H95&gt;90),"SIM",IF(AND(YEAR(H95)='Cad Iniciais'!$D$6,I95-H95&gt;90),"SIM","")))),"",IF(H95="","",IF(AND(YEAR(H95)='Cad Iniciais'!$D$6,I95="Ativo",TODAY()-H95&gt;90),"SIM",IF(AND(YEAR(H95)='Cad Iniciais'!$D$6,I95-H95&gt;90),"SIM",""))))</f>
        <v/>
      </c>
      <c r="W95" s="26" t="str">
        <f t="shared" si="26"/>
        <v/>
      </c>
      <c r="X95" s="26" t="str">
        <f t="shared" si="27"/>
        <v/>
      </c>
      <c r="Y95" s="26" t="str">
        <f t="shared" si="28"/>
        <v/>
      </c>
      <c r="Z95" s="26" t="str">
        <f t="shared" si="29"/>
        <v/>
      </c>
      <c r="AA95" s="26" t="str">
        <f>IF(ISERROR(
IF(W95="","",IF(AND(W95&lt;='Cad Iniciais'!$D$6,Y95&gt;'Cad Iniciais'!$D$6),1,0))),"",IF(W95="","",IF(AND(W95&lt;='Cad Iniciais'!$D$6,Y95&gt;'Cad Iniciais'!$D$6),1,0)))</f>
        <v/>
      </c>
      <c r="AB95" s="26" t="str">
        <f>IF(ISERROR(
IF(W95="","",IF(AND(W95&lt;=('Cad Iniciais'!$D$6-1),Y95&gt;'Cad Iniciais'!$D$6-1),1,0))),"",IF(W95="","",IF(W95="","",IF(AND(W95&lt;=('Cad Iniciais'!$D$6-1),Y95&gt;'Cad Iniciais'!$D$6-1),1,0))))</f>
        <v/>
      </c>
      <c r="AC95" s="61" t="str">
        <f>IF(ISERROR(
IF(I95="Ativo","",VLOOKUP(C95,Demissões!$C$6:$E$100,3,0))),"",IF(I95="Ativo","",VLOOKUP(C95,Demissões!$C$6:$E$100,3,0)))</f>
        <v/>
      </c>
      <c r="AD95" s="5"/>
      <c r="AE95" s="5"/>
      <c r="AF95" s="5"/>
      <c r="AG95" s="5"/>
      <c r="AH95" s="5"/>
      <c r="AI95" s="5"/>
      <c r="AJ95" s="70" t="str">
        <f>IF(C95="","",COUNTIF(Absenteismo!$D$6:$D$100,'Cadastro de Funcionários'!C95))</f>
        <v/>
      </c>
      <c r="AK95" s="70" t="str">
        <f>IF($C95="","",COUNTIFS(Absenteismo!$D$6:$D$100,'Cadastro de Funcionários'!$C95,Absenteismo!$E$6:$E$100,"Sim"))</f>
        <v/>
      </c>
      <c r="AL95" s="70" t="str">
        <f>IF($C95="","",COUNTIFS(Absenteismo!$D$6:$D$100,'Cadastro de Funcionários'!$C95,Absenteismo!$E$6:$E$100,"Não"))</f>
        <v/>
      </c>
      <c r="AM95" s="70" t="str">
        <f>IF($C95="","",COUNTIFS(Absenteismo!$D$6:$D$100,'Cadastro de Funcionários'!$C95,Absenteismo!$E$6:$E$100,"Sim",Absenteismo!$F$6:$F$100,"Sim"))</f>
        <v/>
      </c>
      <c r="AN95" s="70" t="str">
        <f>IF($C95="","",COUNTIFS(Absenteismo!$D$6:$D$100,'Cadastro de Funcionários'!$C95,Absenteismo!$E$6:$E$100,"Sim",Absenteismo!$F$6:$F$100,"Não"))</f>
        <v/>
      </c>
      <c r="AO95" s="26"/>
      <c r="AP95" s="26"/>
      <c r="AQ95" s="26"/>
    </row>
    <row r="96" spans="1:43" ht="22.5" customHeight="1">
      <c r="A96" s="29"/>
      <c r="B96" s="5"/>
      <c r="C96" s="37"/>
      <c r="D96" s="37"/>
      <c r="E96" s="37"/>
      <c r="F96" s="37"/>
      <c r="G96" s="37"/>
      <c r="H96" s="68"/>
      <c r="I96" s="68"/>
      <c r="J96" s="76" t="str">
        <f t="shared" si="20"/>
        <v/>
      </c>
      <c r="K96" s="5"/>
      <c r="L96" s="5" t="str">
        <f>IF(ISERROR(
IF(G96="","",VLOOKUP(C96,Promoções!$C$6:$F$292,4,0))),G96,IF(G96="","",VLOOKUP(C96,Promoções!$C$6:$F$292,4,0)))</f>
        <v/>
      </c>
      <c r="M96" s="5" t="str">
        <f>IF(ISERROR(
IF(L96="","",VLOOKUP(L96,'Cadastro de Cargos'!$C$7:$D$100,2,0))),"",IF(L96="","",VLOOKUP(L96,'Cadastro de Cargos'!$C$7:$D$100,2,0)))</f>
        <v/>
      </c>
      <c r="N96" s="5" t="str">
        <f t="shared" ca="1" si="21"/>
        <v/>
      </c>
      <c r="O96" s="57" t="str">
        <f t="shared" ca="1" si="22"/>
        <v/>
      </c>
      <c r="P96" s="57" t="str">
        <f>IF(ISERROR(
IF(W96="","",IF(AND(W96&lt;='Cad Iniciais'!$D$6,Y96&gt;'Cad Iniciais'!$D$6),1,0))),"",IF(W96="","",IF(AND(W96&lt;='Cad Iniciais'!$D$6,Y96&gt;'Cad Iniciais'!$D$6),1,0)))</f>
        <v/>
      </c>
      <c r="Q96" s="57" t="str">
        <f>IF(ISERROR(
IF(W96="","",IF(AND(W96&lt;=('Cad Iniciais'!$D$6-1),Y96&gt;'Cad Iniciais'!$D$6-1),1,0))),"",IF(W96="","",IF(W96="","",IF(AND(W96&lt;=('Cad Iniciais'!$D$6-1),Y96&gt;'Cad Iniciais'!$D$6-1),1,0))))</f>
        <v/>
      </c>
      <c r="R96" s="26" t="str">
        <f t="shared" ca="1" si="23"/>
        <v/>
      </c>
      <c r="S96" s="26" t="str">
        <f t="shared" ca="1" si="24"/>
        <v/>
      </c>
      <c r="T96" s="26" t="str">
        <f t="shared" ca="1" si="25"/>
        <v/>
      </c>
      <c r="U96" s="26" t="str">
        <f>IF(ISERROR(
IF(H96="","",IF(YEAR(H96)&lt;='Cad Iniciais'!$D$6,"SIM",""))),"",IF(H96="","",IF(YEAR(H96)&lt;='Cad Iniciais'!$D$6,"SIM","")))</f>
        <v/>
      </c>
      <c r="V96" s="26" t="str">
        <f ca="1">IF(ISERROR(
IF(H96="","",IF(AND(YEAR(H96)='Cad Iniciais'!$D$6,I96="Ativo",TODAY()-H96&gt;90),"SIM",IF(AND(YEAR(H96)='Cad Iniciais'!$D$6,I96-H96&gt;90),"SIM","")))),"",IF(H96="","",IF(AND(YEAR(H96)='Cad Iniciais'!$D$6,I96="Ativo",TODAY()-H96&gt;90),"SIM",IF(AND(YEAR(H96)='Cad Iniciais'!$D$6,I96-H96&gt;90),"SIM",""))))</f>
        <v/>
      </c>
      <c r="W96" s="26" t="str">
        <f t="shared" si="26"/>
        <v/>
      </c>
      <c r="X96" s="26" t="str">
        <f t="shared" si="27"/>
        <v/>
      </c>
      <c r="Y96" s="26" t="str">
        <f t="shared" si="28"/>
        <v/>
      </c>
      <c r="Z96" s="26" t="str">
        <f t="shared" si="29"/>
        <v/>
      </c>
      <c r="AA96" s="26" t="str">
        <f>IF(ISERROR(
IF(W96="","",IF(AND(W96&lt;='Cad Iniciais'!$D$6,Y96&gt;'Cad Iniciais'!$D$6),1,0))),"",IF(W96="","",IF(AND(W96&lt;='Cad Iniciais'!$D$6,Y96&gt;'Cad Iniciais'!$D$6),1,0)))</f>
        <v/>
      </c>
      <c r="AB96" s="26" t="str">
        <f>IF(ISERROR(
IF(W96="","",IF(AND(W96&lt;=('Cad Iniciais'!$D$6-1),Y96&gt;'Cad Iniciais'!$D$6-1),1,0))),"",IF(W96="","",IF(W96="","",IF(AND(W96&lt;=('Cad Iniciais'!$D$6-1),Y96&gt;'Cad Iniciais'!$D$6-1),1,0))))</f>
        <v/>
      </c>
      <c r="AC96" s="61" t="str">
        <f>IF(ISERROR(
IF(I96="Ativo","",VLOOKUP(C96,Demissões!$C$6:$E$100,3,0))),"",IF(I96="Ativo","",VLOOKUP(C96,Demissões!$C$6:$E$100,3,0)))</f>
        <v/>
      </c>
      <c r="AD96" s="5"/>
      <c r="AE96" s="5"/>
      <c r="AF96" s="5"/>
      <c r="AG96" s="5"/>
      <c r="AH96" s="5"/>
      <c r="AI96" s="5"/>
      <c r="AJ96" s="70" t="str">
        <f>IF(C96="","",COUNTIF(Absenteismo!$D$6:$D$100,'Cadastro de Funcionários'!C96))</f>
        <v/>
      </c>
      <c r="AK96" s="70" t="str">
        <f>IF($C96="","",COUNTIFS(Absenteismo!$D$6:$D$100,'Cadastro de Funcionários'!$C96,Absenteismo!$E$6:$E$100,"Sim"))</f>
        <v/>
      </c>
      <c r="AL96" s="70" t="str">
        <f>IF($C96="","",COUNTIFS(Absenteismo!$D$6:$D$100,'Cadastro de Funcionários'!$C96,Absenteismo!$E$6:$E$100,"Não"))</f>
        <v/>
      </c>
      <c r="AM96" s="70" t="str">
        <f>IF($C96="","",COUNTIFS(Absenteismo!$D$6:$D$100,'Cadastro de Funcionários'!$C96,Absenteismo!$E$6:$E$100,"Sim",Absenteismo!$F$6:$F$100,"Sim"))</f>
        <v/>
      </c>
      <c r="AN96" s="70" t="str">
        <f>IF($C96="","",COUNTIFS(Absenteismo!$D$6:$D$100,'Cadastro de Funcionários'!$C96,Absenteismo!$E$6:$E$100,"Sim",Absenteismo!$F$6:$F$100,"Não"))</f>
        <v/>
      </c>
      <c r="AO96" s="26"/>
      <c r="AP96" s="26"/>
      <c r="AQ96" s="26"/>
    </row>
    <row r="97" spans="1:43" ht="22.5" customHeight="1">
      <c r="A97" s="29"/>
      <c r="B97" s="5"/>
      <c r="C97" s="37"/>
      <c r="D97" s="37"/>
      <c r="E97" s="37"/>
      <c r="F97" s="37"/>
      <c r="G97" s="37"/>
      <c r="H97" s="68"/>
      <c r="I97" s="68"/>
      <c r="J97" s="76" t="str">
        <f t="shared" si="20"/>
        <v/>
      </c>
      <c r="K97" s="5"/>
      <c r="L97" s="5" t="str">
        <f>IF(ISERROR(
IF(G97="","",VLOOKUP(C97,Promoções!$C$6:$F$292,4,0))),G97,IF(G97="","",VLOOKUP(C97,Promoções!$C$6:$F$292,4,0)))</f>
        <v/>
      </c>
      <c r="M97" s="5" t="str">
        <f>IF(ISERROR(
IF(L97="","",VLOOKUP(L97,'Cadastro de Cargos'!$C$7:$D$100,2,0))),"",IF(L97="","",VLOOKUP(L97,'Cadastro de Cargos'!$C$7:$D$100,2,0)))</f>
        <v/>
      </c>
      <c r="N97" s="5" t="str">
        <f t="shared" ca="1" si="21"/>
        <v/>
      </c>
      <c r="O97" s="57" t="str">
        <f t="shared" ca="1" si="22"/>
        <v/>
      </c>
      <c r="P97" s="57" t="str">
        <f>IF(ISERROR(
IF(W97="","",IF(AND(W97&lt;='Cad Iniciais'!$D$6,Y97&gt;'Cad Iniciais'!$D$6),1,0))),"",IF(W97="","",IF(AND(W97&lt;='Cad Iniciais'!$D$6,Y97&gt;'Cad Iniciais'!$D$6),1,0)))</f>
        <v/>
      </c>
      <c r="Q97" s="57" t="str">
        <f>IF(ISERROR(
IF(W97="","",IF(AND(W97&lt;=('Cad Iniciais'!$D$6-1),Y97&gt;'Cad Iniciais'!$D$6-1),1,0))),"",IF(W97="","",IF(W97="","",IF(AND(W97&lt;=('Cad Iniciais'!$D$6-1),Y97&gt;'Cad Iniciais'!$D$6-1),1,0))))</f>
        <v/>
      </c>
      <c r="R97" s="26" t="str">
        <f t="shared" ca="1" si="23"/>
        <v/>
      </c>
      <c r="S97" s="26" t="str">
        <f t="shared" ca="1" si="24"/>
        <v/>
      </c>
      <c r="T97" s="26" t="str">
        <f t="shared" ca="1" si="25"/>
        <v/>
      </c>
      <c r="U97" s="26" t="str">
        <f>IF(ISERROR(
IF(H97="","",IF(YEAR(H97)&lt;='Cad Iniciais'!$D$6,"SIM",""))),"",IF(H97="","",IF(YEAR(H97)&lt;='Cad Iniciais'!$D$6,"SIM","")))</f>
        <v/>
      </c>
      <c r="V97" s="26" t="str">
        <f ca="1">IF(ISERROR(
IF(H97="","",IF(AND(YEAR(H97)='Cad Iniciais'!$D$6,I97="Ativo",TODAY()-H97&gt;90),"SIM",IF(AND(YEAR(H97)='Cad Iniciais'!$D$6,I97-H97&gt;90),"SIM","")))),"",IF(H97="","",IF(AND(YEAR(H97)='Cad Iniciais'!$D$6,I97="Ativo",TODAY()-H97&gt;90),"SIM",IF(AND(YEAR(H97)='Cad Iniciais'!$D$6,I97-H97&gt;90),"SIM",""))))</f>
        <v/>
      </c>
      <c r="W97" s="26" t="str">
        <f t="shared" si="26"/>
        <v/>
      </c>
      <c r="X97" s="26" t="str">
        <f t="shared" si="27"/>
        <v/>
      </c>
      <c r="Y97" s="26" t="str">
        <f t="shared" si="28"/>
        <v/>
      </c>
      <c r="Z97" s="26" t="str">
        <f t="shared" si="29"/>
        <v/>
      </c>
      <c r="AA97" s="26" t="str">
        <f>IF(ISERROR(
IF(W97="","",IF(AND(W97&lt;='Cad Iniciais'!$D$6,Y97&gt;'Cad Iniciais'!$D$6),1,0))),"",IF(W97="","",IF(AND(W97&lt;='Cad Iniciais'!$D$6,Y97&gt;'Cad Iniciais'!$D$6),1,0)))</f>
        <v/>
      </c>
      <c r="AB97" s="26" t="str">
        <f>IF(ISERROR(
IF(W97="","",IF(AND(W97&lt;=('Cad Iniciais'!$D$6-1),Y97&gt;'Cad Iniciais'!$D$6-1),1,0))),"",IF(W97="","",IF(W97="","",IF(AND(W97&lt;=('Cad Iniciais'!$D$6-1),Y97&gt;'Cad Iniciais'!$D$6-1),1,0))))</f>
        <v/>
      </c>
      <c r="AC97" s="61" t="str">
        <f>IF(ISERROR(
IF(I97="Ativo","",VLOOKUP(C97,Demissões!$C$6:$E$100,3,0))),"",IF(I97="Ativo","",VLOOKUP(C97,Demissões!$C$6:$E$100,3,0)))</f>
        <v/>
      </c>
      <c r="AD97" s="5"/>
      <c r="AE97" s="5"/>
      <c r="AF97" s="5"/>
      <c r="AG97" s="5"/>
      <c r="AH97" s="5"/>
      <c r="AI97" s="5"/>
      <c r="AJ97" s="70" t="str">
        <f>IF(C97="","",COUNTIF(Absenteismo!$D$6:$D$100,'Cadastro de Funcionários'!C97))</f>
        <v/>
      </c>
      <c r="AK97" s="70" t="str">
        <f>IF($C97="","",COUNTIFS(Absenteismo!$D$6:$D$100,'Cadastro de Funcionários'!$C97,Absenteismo!$E$6:$E$100,"Sim"))</f>
        <v/>
      </c>
      <c r="AL97" s="70" t="str">
        <f>IF($C97="","",COUNTIFS(Absenteismo!$D$6:$D$100,'Cadastro de Funcionários'!$C97,Absenteismo!$E$6:$E$100,"Não"))</f>
        <v/>
      </c>
      <c r="AM97" s="70" t="str">
        <f>IF($C97="","",COUNTIFS(Absenteismo!$D$6:$D$100,'Cadastro de Funcionários'!$C97,Absenteismo!$E$6:$E$100,"Sim",Absenteismo!$F$6:$F$100,"Sim"))</f>
        <v/>
      </c>
      <c r="AN97" s="70" t="str">
        <f>IF($C97="","",COUNTIFS(Absenteismo!$D$6:$D$100,'Cadastro de Funcionários'!$C97,Absenteismo!$E$6:$E$100,"Sim",Absenteismo!$F$6:$F$100,"Não"))</f>
        <v/>
      </c>
      <c r="AO97" s="26"/>
      <c r="AP97" s="26"/>
      <c r="AQ97" s="26"/>
    </row>
    <row r="98" spans="1:43" ht="22.5" customHeight="1">
      <c r="A98" s="29"/>
      <c r="B98" s="5"/>
      <c r="C98" s="37"/>
      <c r="D98" s="37"/>
      <c r="E98" s="37"/>
      <c r="F98" s="37"/>
      <c r="G98" s="37"/>
      <c r="H98" s="68"/>
      <c r="I98" s="68"/>
      <c r="J98" s="76" t="str">
        <f t="shared" si="20"/>
        <v/>
      </c>
      <c r="K98" s="5"/>
      <c r="L98" s="5" t="str">
        <f>IF(ISERROR(
IF(G98="","",VLOOKUP(C98,Promoções!$C$6:$F$292,4,0))),G98,IF(G98="","",VLOOKUP(C98,Promoções!$C$6:$F$292,4,0)))</f>
        <v/>
      </c>
      <c r="M98" s="5" t="str">
        <f>IF(ISERROR(
IF(L98="","",VLOOKUP(L98,'Cadastro de Cargos'!$C$7:$D$100,2,0))),"",IF(L98="","",VLOOKUP(L98,'Cadastro de Cargos'!$C$7:$D$100,2,0)))</f>
        <v/>
      </c>
      <c r="N98" s="5" t="str">
        <f t="shared" ca="1" si="21"/>
        <v/>
      </c>
      <c r="O98" s="57" t="str">
        <f t="shared" ca="1" si="22"/>
        <v/>
      </c>
      <c r="P98" s="57" t="str">
        <f>IF(ISERROR(
IF(W98="","",IF(AND(W98&lt;='Cad Iniciais'!$D$6,Y98&gt;'Cad Iniciais'!$D$6),1,0))),"",IF(W98="","",IF(AND(W98&lt;='Cad Iniciais'!$D$6,Y98&gt;'Cad Iniciais'!$D$6),1,0)))</f>
        <v/>
      </c>
      <c r="Q98" s="57" t="str">
        <f>IF(ISERROR(
IF(W98="","",IF(AND(W98&lt;=('Cad Iniciais'!$D$6-1),Y98&gt;'Cad Iniciais'!$D$6-1),1,0))),"",IF(W98="","",IF(W98="","",IF(AND(W98&lt;=('Cad Iniciais'!$D$6-1),Y98&gt;'Cad Iniciais'!$D$6-1),1,0))))</f>
        <v/>
      </c>
      <c r="R98" s="26" t="str">
        <f t="shared" ca="1" si="23"/>
        <v/>
      </c>
      <c r="S98" s="26" t="str">
        <f t="shared" ca="1" si="24"/>
        <v/>
      </c>
      <c r="T98" s="26" t="str">
        <f t="shared" ca="1" si="25"/>
        <v/>
      </c>
      <c r="U98" s="26" t="str">
        <f>IF(ISERROR(
IF(H98="","",IF(YEAR(H98)&lt;='Cad Iniciais'!$D$6,"SIM",""))),"",IF(H98="","",IF(YEAR(H98)&lt;='Cad Iniciais'!$D$6,"SIM","")))</f>
        <v/>
      </c>
      <c r="V98" s="26" t="str">
        <f ca="1">IF(ISERROR(
IF(H98="","",IF(AND(YEAR(H98)='Cad Iniciais'!$D$6,I98="Ativo",TODAY()-H98&gt;90),"SIM",IF(AND(YEAR(H98)='Cad Iniciais'!$D$6,I98-H98&gt;90),"SIM","")))),"",IF(H98="","",IF(AND(YEAR(H98)='Cad Iniciais'!$D$6,I98="Ativo",TODAY()-H98&gt;90),"SIM",IF(AND(YEAR(H98)='Cad Iniciais'!$D$6,I98-H98&gt;90),"SIM",""))))</f>
        <v/>
      </c>
      <c r="W98" s="26" t="str">
        <f t="shared" si="26"/>
        <v/>
      </c>
      <c r="X98" s="26" t="str">
        <f t="shared" si="27"/>
        <v/>
      </c>
      <c r="Y98" s="26" t="str">
        <f t="shared" si="28"/>
        <v/>
      </c>
      <c r="Z98" s="26" t="str">
        <f t="shared" si="29"/>
        <v/>
      </c>
      <c r="AA98" s="26" t="str">
        <f>IF(ISERROR(
IF(W98="","",IF(AND(W98&lt;='Cad Iniciais'!$D$6,Y98&gt;'Cad Iniciais'!$D$6),1,0))),"",IF(W98="","",IF(AND(W98&lt;='Cad Iniciais'!$D$6,Y98&gt;'Cad Iniciais'!$D$6),1,0)))</f>
        <v/>
      </c>
      <c r="AB98" s="26" t="str">
        <f>IF(ISERROR(
IF(W98="","",IF(AND(W98&lt;=('Cad Iniciais'!$D$6-1),Y98&gt;'Cad Iniciais'!$D$6-1),1,0))),"",IF(W98="","",IF(W98="","",IF(AND(W98&lt;=('Cad Iniciais'!$D$6-1),Y98&gt;'Cad Iniciais'!$D$6-1),1,0))))</f>
        <v/>
      </c>
      <c r="AC98" s="61" t="str">
        <f>IF(ISERROR(
IF(I98="Ativo","",VLOOKUP(C98,Demissões!$C$6:$E$100,3,0))),"",IF(I98="Ativo","",VLOOKUP(C98,Demissões!$C$6:$E$100,3,0)))</f>
        <v/>
      </c>
      <c r="AD98" s="5"/>
      <c r="AE98" s="5"/>
      <c r="AF98" s="5"/>
      <c r="AG98" s="5"/>
      <c r="AH98" s="5"/>
      <c r="AI98" s="5"/>
      <c r="AJ98" s="70" t="str">
        <f>IF(C98="","",COUNTIF(Absenteismo!$D$6:$D$100,'Cadastro de Funcionários'!C98))</f>
        <v/>
      </c>
      <c r="AK98" s="70" t="str">
        <f>IF($C98="","",COUNTIFS(Absenteismo!$D$6:$D$100,'Cadastro de Funcionários'!$C98,Absenteismo!$E$6:$E$100,"Sim"))</f>
        <v/>
      </c>
      <c r="AL98" s="70" t="str">
        <f>IF($C98="","",COUNTIFS(Absenteismo!$D$6:$D$100,'Cadastro de Funcionários'!$C98,Absenteismo!$E$6:$E$100,"Não"))</f>
        <v/>
      </c>
      <c r="AM98" s="70" t="str">
        <f>IF($C98="","",COUNTIFS(Absenteismo!$D$6:$D$100,'Cadastro de Funcionários'!$C98,Absenteismo!$E$6:$E$100,"Sim",Absenteismo!$F$6:$F$100,"Sim"))</f>
        <v/>
      </c>
      <c r="AN98" s="70" t="str">
        <f>IF($C98="","",COUNTIFS(Absenteismo!$D$6:$D$100,'Cadastro de Funcionários'!$C98,Absenteismo!$E$6:$E$100,"Sim",Absenteismo!$F$6:$F$100,"Não"))</f>
        <v/>
      </c>
      <c r="AO98" s="26"/>
      <c r="AP98" s="26"/>
      <c r="AQ98" s="26"/>
    </row>
    <row r="99" spans="1:43" ht="22.5" customHeight="1">
      <c r="A99" s="29"/>
      <c r="B99" s="5"/>
      <c r="C99" s="37"/>
      <c r="D99" s="37"/>
      <c r="E99" s="37"/>
      <c r="F99" s="37"/>
      <c r="G99" s="37"/>
      <c r="H99" s="68"/>
      <c r="I99" s="68"/>
      <c r="J99" s="76" t="str">
        <f t="shared" si="20"/>
        <v/>
      </c>
      <c r="K99" s="5"/>
      <c r="L99" s="5" t="str">
        <f>IF(ISERROR(
IF(G99="","",VLOOKUP(C99,Promoções!$C$6:$F$292,4,0))),G99,IF(G99="","",VLOOKUP(C99,Promoções!$C$6:$F$292,4,0)))</f>
        <v/>
      </c>
      <c r="M99" s="5" t="str">
        <f>IF(ISERROR(
IF(L99="","",VLOOKUP(L99,'Cadastro de Cargos'!$C$7:$D$100,2,0))),"",IF(L99="","",VLOOKUP(L99,'Cadastro de Cargos'!$C$7:$D$100,2,0)))</f>
        <v/>
      </c>
      <c r="N99" s="5" t="str">
        <f t="shared" ca="1" si="21"/>
        <v/>
      </c>
      <c r="O99" s="57" t="str">
        <f t="shared" ca="1" si="22"/>
        <v/>
      </c>
      <c r="P99" s="57" t="str">
        <f>IF(ISERROR(
IF(W99="","",IF(AND(W99&lt;='Cad Iniciais'!$D$6,Y99&gt;'Cad Iniciais'!$D$6),1,0))),"",IF(W99="","",IF(AND(W99&lt;='Cad Iniciais'!$D$6,Y99&gt;'Cad Iniciais'!$D$6),1,0)))</f>
        <v/>
      </c>
      <c r="Q99" s="57" t="str">
        <f>IF(ISERROR(
IF(W99="","",IF(AND(W99&lt;=('Cad Iniciais'!$D$6-1),Y99&gt;'Cad Iniciais'!$D$6-1),1,0))),"",IF(W99="","",IF(W99="","",IF(AND(W99&lt;=('Cad Iniciais'!$D$6-1),Y99&gt;'Cad Iniciais'!$D$6-1),1,0))))</f>
        <v/>
      </c>
      <c r="R99" s="26" t="str">
        <f t="shared" ca="1" si="23"/>
        <v/>
      </c>
      <c r="S99" s="26" t="str">
        <f t="shared" ca="1" si="24"/>
        <v/>
      </c>
      <c r="T99" s="26" t="str">
        <f t="shared" ca="1" si="25"/>
        <v/>
      </c>
      <c r="U99" s="26" t="str">
        <f>IF(ISERROR(
IF(H99="","",IF(YEAR(H99)&lt;='Cad Iniciais'!$D$6,"SIM",""))),"",IF(H99="","",IF(YEAR(H99)&lt;='Cad Iniciais'!$D$6,"SIM","")))</f>
        <v/>
      </c>
      <c r="V99" s="26" t="str">
        <f ca="1">IF(ISERROR(
IF(H99="","",IF(AND(YEAR(H99)='Cad Iniciais'!$D$6,I99="Ativo",TODAY()-H99&gt;90),"SIM",IF(AND(YEAR(H99)='Cad Iniciais'!$D$6,I99-H99&gt;90),"SIM","")))),"",IF(H99="","",IF(AND(YEAR(H99)='Cad Iniciais'!$D$6,I99="Ativo",TODAY()-H99&gt;90),"SIM",IF(AND(YEAR(H99)='Cad Iniciais'!$D$6,I99-H99&gt;90),"SIM",""))))</f>
        <v/>
      </c>
      <c r="W99" s="26" t="str">
        <f t="shared" si="26"/>
        <v/>
      </c>
      <c r="X99" s="26" t="str">
        <f t="shared" si="27"/>
        <v/>
      </c>
      <c r="Y99" s="26" t="str">
        <f t="shared" si="28"/>
        <v/>
      </c>
      <c r="Z99" s="26" t="str">
        <f t="shared" si="29"/>
        <v/>
      </c>
      <c r="AA99" s="26" t="str">
        <f>IF(ISERROR(
IF(W99="","",IF(AND(W99&lt;='Cad Iniciais'!$D$6,Y99&gt;'Cad Iniciais'!$D$6),1,0))),"",IF(W99="","",IF(AND(W99&lt;='Cad Iniciais'!$D$6,Y99&gt;'Cad Iniciais'!$D$6),1,0)))</f>
        <v/>
      </c>
      <c r="AB99" s="26" t="str">
        <f>IF(ISERROR(
IF(W99="","",IF(AND(W99&lt;=('Cad Iniciais'!$D$6-1),Y99&gt;'Cad Iniciais'!$D$6-1),1,0))),"",IF(W99="","",IF(W99="","",IF(AND(W99&lt;=('Cad Iniciais'!$D$6-1),Y99&gt;'Cad Iniciais'!$D$6-1),1,0))))</f>
        <v/>
      </c>
      <c r="AC99" s="61" t="str">
        <f>IF(ISERROR(
IF(I99="Ativo","",VLOOKUP(C99,Demissões!$C$6:$E$100,3,0))),"",IF(I99="Ativo","",VLOOKUP(C99,Demissões!$C$6:$E$100,3,0)))</f>
        <v/>
      </c>
      <c r="AD99" s="5"/>
      <c r="AE99" s="5"/>
      <c r="AF99" s="5"/>
      <c r="AG99" s="5"/>
      <c r="AH99" s="5"/>
      <c r="AI99" s="5"/>
      <c r="AJ99" s="70" t="str">
        <f>IF(C99="","",COUNTIF(Absenteismo!$D$6:$D$100,'Cadastro de Funcionários'!C99))</f>
        <v/>
      </c>
      <c r="AK99" s="70" t="str">
        <f>IF($C99="","",COUNTIFS(Absenteismo!$D$6:$D$100,'Cadastro de Funcionários'!$C99,Absenteismo!$E$6:$E$100,"Sim"))</f>
        <v/>
      </c>
      <c r="AL99" s="70" t="str">
        <f>IF($C99="","",COUNTIFS(Absenteismo!$D$6:$D$100,'Cadastro de Funcionários'!$C99,Absenteismo!$E$6:$E$100,"Não"))</f>
        <v/>
      </c>
      <c r="AM99" s="70" t="str">
        <f>IF($C99="","",COUNTIFS(Absenteismo!$D$6:$D$100,'Cadastro de Funcionários'!$C99,Absenteismo!$E$6:$E$100,"Sim",Absenteismo!$F$6:$F$100,"Sim"))</f>
        <v/>
      </c>
      <c r="AN99" s="70" t="str">
        <f>IF($C99="","",COUNTIFS(Absenteismo!$D$6:$D$100,'Cadastro de Funcionários'!$C99,Absenteismo!$E$6:$E$100,"Sim",Absenteismo!$F$6:$F$100,"Não"))</f>
        <v/>
      </c>
      <c r="AO99" s="26"/>
      <c r="AP99" s="26"/>
      <c r="AQ99" s="26"/>
    </row>
    <row r="100" spans="1:43" ht="22.5" customHeight="1">
      <c r="A100" s="29"/>
      <c r="B100" s="5"/>
      <c r="C100" s="37"/>
      <c r="D100" s="37"/>
      <c r="E100" s="37"/>
      <c r="F100" s="37"/>
      <c r="G100" s="37"/>
      <c r="H100" s="68"/>
      <c r="I100" s="68"/>
      <c r="J100" s="76" t="str">
        <f t="shared" si="20"/>
        <v/>
      </c>
      <c r="K100" s="5"/>
      <c r="L100" s="5" t="str">
        <f>IF(ISERROR(
IF(G100="","",VLOOKUP(C100,Promoções!$C$6:$F$292,4,0))),G100,IF(G100="","",VLOOKUP(C100,Promoções!$C$6:$F$292,4,0)))</f>
        <v/>
      </c>
      <c r="M100" s="5" t="str">
        <f>IF(ISERROR(
IF(L100="","",VLOOKUP(L100,'Cadastro de Cargos'!$C$7:$D$100,2,0))),"",IF(L100="","",VLOOKUP(L100,'Cadastro de Cargos'!$C$7:$D$100,2,0)))</f>
        <v/>
      </c>
      <c r="N100" s="5" t="str">
        <f t="shared" ca="1" si="21"/>
        <v/>
      </c>
      <c r="O100" s="57" t="str">
        <f t="shared" ca="1" si="22"/>
        <v/>
      </c>
      <c r="P100" s="57" t="str">
        <f>IF(ISERROR(
IF(W100="","",IF(AND(W100&lt;='Cad Iniciais'!$D$6,Y100&gt;'Cad Iniciais'!$D$6),1,0))),"",IF(W100="","",IF(AND(W100&lt;='Cad Iniciais'!$D$6,Y100&gt;'Cad Iniciais'!$D$6),1,0)))</f>
        <v/>
      </c>
      <c r="Q100" s="57" t="str">
        <f>IF(ISERROR(
IF(W100="","",IF(AND(W100&lt;=('Cad Iniciais'!$D$6-1),Y100&gt;'Cad Iniciais'!$D$6-1),1,0))),"",IF(W100="","",IF(W100="","",IF(AND(W100&lt;=('Cad Iniciais'!$D$6-1),Y100&gt;'Cad Iniciais'!$D$6-1),1,0))))</f>
        <v/>
      </c>
      <c r="R100" s="26" t="str">
        <f t="shared" ca="1" si="23"/>
        <v/>
      </c>
      <c r="S100" s="26" t="str">
        <f t="shared" ca="1" si="24"/>
        <v/>
      </c>
      <c r="T100" s="26" t="str">
        <f t="shared" ca="1" si="25"/>
        <v/>
      </c>
      <c r="U100" s="26" t="str">
        <f>IF(ISERROR(
IF(H100="","",IF(YEAR(H100)&lt;='Cad Iniciais'!$D$6,"SIM",""))),"",IF(H100="","",IF(YEAR(H100)&lt;='Cad Iniciais'!$D$6,"SIM","")))</f>
        <v/>
      </c>
      <c r="V100" s="26" t="str">
        <f ca="1">IF(ISERROR(
IF(H100="","",IF(AND(YEAR(H100)='Cad Iniciais'!$D$6,I100="Ativo",TODAY()-H100&gt;90),"SIM",IF(AND(YEAR(H100)='Cad Iniciais'!$D$6,I100-H100&gt;90),"SIM","")))),"",IF(H100="","",IF(AND(YEAR(H100)='Cad Iniciais'!$D$6,I100="Ativo",TODAY()-H100&gt;90),"SIM",IF(AND(YEAR(H100)='Cad Iniciais'!$D$6,I100-H100&gt;90),"SIM",""))))</f>
        <v/>
      </c>
      <c r="W100" s="26" t="str">
        <f t="shared" si="26"/>
        <v/>
      </c>
      <c r="X100" s="26" t="str">
        <f t="shared" si="27"/>
        <v/>
      </c>
      <c r="Y100" s="26" t="str">
        <f t="shared" si="28"/>
        <v/>
      </c>
      <c r="Z100" s="26" t="str">
        <f t="shared" si="29"/>
        <v/>
      </c>
      <c r="AA100" s="26" t="str">
        <f>IF(ISERROR(
IF(W100="","",IF(AND(W100&lt;='Cad Iniciais'!$D$6,Y100&gt;'Cad Iniciais'!$D$6),1,0))),"",IF(W100="","",IF(AND(W100&lt;='Cad Iniciais'!$D$6,Y100&gt;'Cad Iniciais'!$D$6),1,0)))</f>
        <v/>
      </c>
      <c r="AB100" s="26" t="str">
        <f>IF(ISERROR(
IF(W100="","",IF(AND(W100&lt;=('Cad Iniciais'!$D$6-1),Y100&gt;'Cad Iniciais'!$D$6-1),1,0))),"",IF(W100="","",IF(W100="","",IF(AND(W100&lt;=('Cad Iniciais'!$D$6-1),Y100&gt;'Cad Iniciais'!$D$6-1),1,0))))</f>
        <v/>
      </c>
      <c r="AC100" s="61" t="str">
        <f>IF(ISERROR(
IF(I100="Ativo","",VLOOKUP(C100,Demissões!$C$6:$E$100,3,0))),"",IF(I100="Ativo","",VLOOKUP(C100,Demissões!$C$6:$E$100,3,0)))</f>
        <v/>
      </c>
      <c r="AD100" s="5"/>
      <c r="AE100" s="5"/>
      <c r="AF100" s="5"/>
      <c r="AG100" s="5"/>
      <c r="AH100" s="5"/>
      <c r="AI100" s="5"/>
      <c r="AJ100" s="70" t="str">
        <f>IF(C100="","",COUNTIF(Absenteismo!$D$6:$D$100,'Cadastro de Funcionários'!C100))</f>
        <v/>
      </c>
      <c r="AK100" s="70" t="str">
        <f>IF($C100="","",COUNTIFS(Absenteismo!$D$6:$D$100,'Cadastro de Funcionários'!$C100,Absenteismo!$E$6:$E$100,"Sim"))</f>
        <v/>
      </c>
      <c r="AL100" s="70" t="str">
        <f>IF($C100="","",COUNTIFS(Absenteismo!$D$6:$D$100,'Cadastro de Funcionários'!$C100,Absenteismo!$E$6:$E$100,"Não"))</f>
        <v/>
      </c>
      <c r="AM100" s="70" t="str">
        <f>IF($C100="","",COUNTIFS(Absenteismo!$D$6:$D$100,'Cadastro de Funcionários'!$C100,Absenteismo!$E$6:$E$100,"Sim",Absenteismo!$F$6:$F$100,"Sim"))</f>
        <v/>
      </c>
      <c r="AN100" s="70" t="str">
        <f>IF($C100="","",COUNTIFS(Absenteismo!$D$6:$D$100,'Cadastro de Funcionários'!$C100,Absenteismo!$E$6:$E$100,"Sim",Absenteismo!$F$6:$F$100,"Não"))</f>
        <v/>
      </c>
      <c r="AO100" s="26"/>
      <c r="AP100" s="26"/>
      <c r="AQ100" s="26"/>
    </row>
    <row r="101" spans="1:43" ht="22.5" customHeight="1">
      <c r="A101" s="29"/>
      <c r="B101" s="5"/>
      <c r="C101" s="37"/>
      <c r="D101" s="37"/>
      <c r="E101" s="37"/>
      <c r="F101" s="37"/>
      <c r="G101" s="37"/>
      <c r="H101" s="68"/>
      <c r="I101" s="68"/>
      <c r="J101" s="76" t="str">
        <f t="shared" si="20"/>
        <v/>
      </c>
      <c r="K101" s="5"/>
      <c r="L101" s="5" t="str">
        <f>IF(ISERROR(
IF(G101="","",VLOOKUP(C101,Promoções!$C$6:$F$292,4,0))),G101,IF(G101="","",VLOOKUP(C101,Promoções!$C$6:$F$292,4,0)))</f>
        <v/>
      </c>
      <c r="M101" s="5" t="str">
        <f>IF(ISERROR(
IF(L101="","",VLOOKUP(L101,'Cadastro de Cargos'!$C$7:$D$100,2,0))),"",IF(L101="","",VLOOKUP(L101,'Cadastro de Cargos'!$C$7:$D$100,2,0)))</f>
        <v/>
      </c>
      <c r="N101" s="5" t="str">
        <f t="shared" ca="1" si="21"/>
        <v/>
      </c>
      <c r="O101" s="57" t="str">
        <f t="shared" ca="1" si="22"/>
        <v/>
      </c>
      <c r="P101" s="57" t="str">
        <f>IF(ISERROR(
IF(W101="","",IF(AND(W101&lt;='Cad Iniciais'!$D$6,Y101&gt;'Cad Iniciais'!$D$6),1,0))),"",IF(W101="","",IF(AND(W101&lt;='Cad Iniciais'!$D$6,Y101&gt;'Cad Iniciais'!$D$6),1,0)))</f>
        <v/>
      </c>
      <c r="Q101" s="57" t="str">
        <f>IF(ISERROR(
IF(W101="","",IF(AND(W101&lt;=('Cad Iniciais'!$D$6-1),Y101&gt;'Cad Iniciais'!$D$6-1),1,0))),"",IF(W101="","",IF(W101="","",IF(AND(W101&lt;=('Cad Iniciais'!$D$6-1),Y101&gt;'Cad Iniciais'!$D$6-1),1,0))))</f>
        <v/>
      </c>
      <c r="R101" s="26" t="str">
        <f t="shared" ca="1" si="23"/>
        <v/>
      </c>
      <c r="S101" s="26" t="str">
        <f t="shared" ca="1" si="24"/>
        <v/>
      </c>
      <c r="T101" s="26" t="str">
        <f t="shared" ca="1" si="25"/>
        <v/>
      </c>
      <c r="U101" s="26" t="str">
        <f>IF(ISERROR(
IF(H101="","",IF(YEAR(H101)&lt;='Cad Iniciais'!$D$6,"SIM",""))),"",IF(H101="","",IF(YEAR(H101)&lt;='Cad Iniciais'!$D$6,"SIM","")))</f>
        <v/>
      </c>
      <c r="V101" s="26" t="str">
        <f ca="1">IF(ISERROR(
IF(H101="","",IF(AND(YEAR(H101)='Cad Iniciais'!$D$6,I101="Ativo",TODAY()-H101&gt;90),"SIM",IF(AND(YEAR(H101)='Cad Iniciais'!$D$6,I101-H101&gt;90),"SIM","")))),"",IF(H101="","",IF(AND(YEAR(H101)='Cad Iniciais'!$D$6,I101="Ativo",TODAY()-H101&gt;90),"SIM",IF(AND(YEAR(H101)='Cad Iniciais'!$D$6,I101-H101&gt;90),"SIM",""))))</f>
        <v/>
      </c>
      <c r="W101" s="26" t="str">
        <f t="shared" si="26"/>
        <v/>
      </c>
      <c r="X101" s="26" t="str">
        <f t="shared" si="27"/>
        <v/>
      </c>
      <c r="Y101" s="26" t="str">
        <f t="shared" si="28"/>
        <v/>
      </c>
      <c r="Z101" s="26" t="str">
        <f t="shared" si="29"/>
        <v/>
      </c>
      <c r="AA101" s="26" t="str">
        <f>IF(ISERROR(
IF(W101="","",IF(AND(W101&lt;='Cad Iniciais'!$D$6,Y101&gt;'Cad Iniciais'!$D$6),1,0))),"",IF(W101="","",IF(AND(W101&lt;='Cad Iniciais'!$D$6,Y101&gt;'Cad Iniciais'!$D$6),1,0)))</f>
        <v/>
      </c>
      <c r="AB101" s="26" t="str">
        <f>IF(ISERROR(
IF(W101="","",IF(AND(W101&lt;=('Cad Iniciais'!$D$6-1),Y101&gt;'Cad Iniciais'!$D$6-1),1,0))),"",IF(W101="","",IF(W101="","",IF(AND(W101&lt;=('Cad Iniciais'!$D$6-1),Y101&gt;'Cad Iniciais'!$D$6-1),1,0))))</f>
        <v/>
      </c>
      <c r="AC101" s="61" t="str">
        <f>IF(ISERROR(
IF(I101="Ativo","",VLOOKUP(C101,Demissões!$C$6:$E$100,3,0))),"",IF(I101="Ativo","",VLOOKUP(C101,Demissões!$C$6:$E$100,3,0)))</f>
        <v/>
      </c>
      <c r="AD101" s="5"/>
      <c r="AE101" s="5"/>
      <c r="AF101" s="5"/>
      <c r="AG101" s="5"/>
      <c r="AH101" s="5"/>
      <c r="AI101" s="5"/>
      <c r="AJ101" s="70" t="str">
        <f>IF(C101="","",COUNTIF(Absenteismo!$D$6:$D$100,'Cadastro de Funcionários'!C101))</f>
        <v/>
      </c>
      <c r="AK101" s="70" t="str">
        <f>IF($C101="","",COUNTIFS(Absenteismo!$D$6:$D$100,'Cadastro de Funcionários'!$C101,Absenteismo!$E$6:$E$100,"Sim"))</f>
        <v/>
      </c>
      <c r="AL101" s="70" t="str">
        <f>IF($C101="","",COUNTIFS(Absenteismo!$D$6:$D$100,'Cadastro de Funcionários'!$C101,Absenteismo!$E$6:$E$100,"Não"))</f>
        <v/>
      </c>
      <c r="AM101" s="70" t="str">
        <f>IF($C101="","",COUNTIFS(Absenteismo!$D$6:$D$100,'Cadastro de Funcionários'!$C101,Absenteismo!$E$6:$E$100,"Sim",Absenteismo!$F$6:$F$100,"Sim"))</f>
        <v/>
      </c>
      <c r="AN101" s="70" t="str">
        <f>IF($C101="","",COUNTIFS(Absenteismo!$D$6:$D$100,'Cadastro de Funcionários'!$C101,Absenteismo!$E$6:$E$100,"Sim",Absenteismo!$F$6:$F$100,"Não"))</f>
        <v/>
      </c>
      <c r="AO101" s="26"/>
      <c r="AP101" s="26"/>
      <c r="AQ101" s="26"/>
    </row>
    <row r="102" spans="1:43" ht="22.5" customHeight="1">
      <c r="A102" s="29"/>
      <c r="B102" s="5"/>
      <c r="C102" s="37"/>
      <c r="D102" s="37"/>
      <c r="E102" s="37"/>
      <c r="F102" s="37"/>
      <c r="G102" s="37"/>
      <c r="H102" s="68"/>
      <c r="I102" s="68"/>
      <c r="J102" s="76" t="str">
        <f t="shared" ref="J102:J133" si="30">IF(ISERROR(
IF(I102="","",R102&amp;" anos e "&amp;S102&amp;" meses")),"",IF(I102="","",R102&amp;" anos e "&amp;S102&amp;" meses"))</f>
        <v/>
      </c>
      <c r="K102" s="5"/>
      <c r="L102" s="5" t="str">
        <f>IF(ISERROR(
IF(G102="","",VLOOKUP(C102,Promoções!$C$6:$F$292,4,0))),G102,IF(G102="","",VLOOKUP(C102,Promoções!$C$6:$F$292,4,0)))</f>
        <v/>
      </c>
      <c r="M102" s="5" t="str">
        <f>IF(ISERROR(
IF(L102="","",VLOOKUP(L102,'Cadastro de Cargos'!$C$7:$D$100,2,0))),"",IF(L102="","",VLOOKUP(L102,'Cadastro de Cargos'!$C$7:$D$100,2,0)))</f>
        <v/>
      </c>
      <c r="N102" s="5" t="str">
        <f t="shared" ref="N102:N133" ca="1" si="31">IF(ISERROR(
IF(E102="","",ROUND((TODAY()-E102)/365,0))),"",IF(E102="","",ROUND((TODAY()-E102)/365,0)))</f>
        <v/>
      </c>
      <c r="O102" s="57" t="str">
        <f t="shared" ref="O102:O133" ca="1" si="32">IF(ISERROR(
IF(N102="","",IF(N102&gt;60,"Mais de 60 anos",IF(N102&gt;54,"54 a 60 anos",IF(N102&gt;44,"44 a 53 anos",IF(N102&gt;34,"34 a 43 anos",IF(N102&gt;24,"24 a 33 anos","18 a 23 anos"))))))),"",IF(N102="","",IF(N102&gt;60,"Mais de 60 anos",IF(N102&gt;54,"54 a 60 anos",IF(N102&gt;44,"44 a 53 anos",IF(N102&gt;34,"34 a 43 anos",IF(N102&gt;24,"24 a 33 anos","18 a 23 anos")))))))</f>
        <v/>
      </c>
      <c r="P102" s="57" t="str">
        <f>IF(ISERROR(
IF(W102="","",IF(AND(W102&lt;='Cad Iniciais'!$D$6,Y102&gt;'Cad Iniciais'!$D$6),1,0))),"",IF(W102="","",IF(AND(W102&lt;='Cad Iniciais'!$D$6,Y102&gt;'Cad Iniciais'!$D$6),1,0)))</f>
        <v/>
      </c>
      <c r="Q102" s="57" t="str">
        <f>IF(ISERROR(
IF(W102="","",IF(AND(W102&lt;=('Cad Iniciais'!$D$6-1),Y102&gt;'Cad Iniciais'!$D$6-1),1,0))),"",IF(W102="","",IF(W102="","",IF(AND(W102&lt;=('Cad Iniciais'!$D$6-1),Y102&gt;'Cad Iniciais'!$D$6-1),1,0))))</f>
        <v/>
      </c>
      <c r="R102" s="26" t="str">
        <f t="shared" ref="R102:R133" ca="1" si="33">IF(ISERROR(
IF(I102="","",IF(I102="Ativo",TRUNC((TODAY()-H102)/30/12,0),TRUNC((I102-H102)/30/12,0)))),"",IF(I102="","",IF(I102="Ativo",TRUNC((TODAY()-H102)/30/12,0),TRUNC((I102-H102)/30/12,0))))</f>
        <v/>
      </c>
      <c r="S102" s="26" t="str">
        <f t="shared" ref="S102:S133" ca="1" si="34">IF(ISERROR(
IF(I102="","",IF(I102="Ativo",TRUNC(MOD((TODAY()-H102)/30,12),0),TRUNC(MOD((I102-H102)/30,12),0)))),"",IF(I102="","",IF(I102="Ativo",TRUNC(MOD((TODAY()-H102)/30,12),0),TRUNC(MOD((I102-H102)/30,12),0))))</f>
        <v/>
      </c>
      <c r="T102" s="26" t="str">
        <f t="shared" ref="T102:T133" ca="1" si="35">IF(ISERROR(
(R102*12+S102)),"",(R102*12+S102))</f>
        <v/>
      </c>
      <c r="U102" s="26" t="str">
        <f>IF(ISERROR(
IF(H102="","",IF(YEAR(H102)&lt;='Cad Iniciais'!$D$6,"SIM",""))),"",IF(H102="","",IF(YEAR(H102)&lt;='Cad Iniciais'!$D$6,"SIM","")))</f>
        <v/>
      </c>
      <c r="V102" s="26" t="str">
        <f ca="1">IF(ISERROR(
IF(H102="","",IF(AND(YEAR(H102)='Cad Iniciais'!$D$6,I102="Ativo",TODAY()-H102&gt;90),"SIM",IF(AND(YEAR(H102)='Cad Iniciais'!$D$6,I102-H102&gt;90),"SIM","")))),"",IF(H102="","",IF(AND(YEAR(H102)='Cad Iniciais'!$D$6,I102="Ativo",TODAY()-H102&gt;90),"SIM",IF(AND(YEAR(H102)='Cad Iniciais'!$D$6,I102-H102&gt;90),"SIM",""))))</f>
        <v/>
      </c>
      <c r="W102" s="26" t="str">
        <f t="shared" ref="W102:W133" si="36">IF(ISERROR(
IF(H102="","",YEAR(H102))),"",IF(H102="","",YEAR(H102)))</f>
        <v/>
      </c>
      <c r="X102" s="26" t="str">
        <f t="shared" ref="X102:X133" si="37">IF(ISERROR(
IF(H102="","",MONTH(H102))),"",IF(H102="","",MONTH(H102)))</f>
        <v/>
      </c>
      <c r="Y102" s="26" t="str">
        <f t="shared" ref="Y102:Y133" si="38">IF(ISERROR(
IF(I102="","",YEAR(I102))),"",IF(I102="","",YEAR(I102)))</f>
        <v/>
      </c>
      <c r="Z102" s="26" t="str">
        <f t="shared" ref="Z102:Z133" si="39">IF(ISERROR(
IF(OR(I102="",I102="Ativo"),"",MONTH(I102))),"",IF(OR(I102="",I102="Ativo"),"",MONTH(I102)))</f>
        <v/>
      </c>
      <c r="AA102" s="26" t="str">
        <f>IF(ISERROR(
IF(W102="","",IF(AND(W102&lt;='Cad Iniciais'!$D$6,Y102&gt;'Cad Iniciais'!$D$6),1,0))),"",IF(W102="","",IF(AND(W102&lt;='Cad Iniciais'!$D$6,Y102&gt;'Cad Iniciais'!$D$6),1,0)))</f>
        <v/>
      </c>
      <c r="AB102" s="26" t="str">
        <f>IF(ISERROR(
IF(W102="","",IF(AND(W102&lt;=('Cad Iniciais'!$D$6-1),Y102&gt;'Cad Iniciais'!$D$6-1),1,0))),"",IF(W102="","",IF(W102="","",IF(AND(W102&lt;=('Cad Iniciais'!$D$6-1),Y102&gt;'Cad Iniciais'!$D$6-1),1,0))))</f>
        <v/>
      </c>
      <c r="AC102" s="61" t="str">
        <f>IF(ISERROR(
IF(I102="Ativo","",VLOOKUP(C102,Demissões!$C$6:$E$100,3,0))),"",IF(I102="Ativo","",VLOOKUP(C102,Demissões!$C$6:$E$100,3,0)))</f>
        <v/>
      </c>
      <c r="AD102" s="5"/>
      <c r="AE102" s="5"/>
      <c r="AF102" s="5"/>
      <c r="AG102" s="5"/>
      <c r="AH102" s="5"/>
      <c r="AI102" s="5"/>
      <c r="AJ102" s="70" t="str">
        <f>IF(C102="","",COUNTIF(Absenteismo!$D$6:$D$100,'Cadastro de Funcionários'!C102))</f>
        <v/>
      </c>
      <c r="AK102" s="70" t="str">
        <f>IF($C102="","",COUNTIFS(Absenteismo!$D$6:$D$100,'Cadastro de Funcionários'!$C102,Absenteismo!$E$6:$E$100,"Sim"))</f>
        <v/>
      </c>
      <c r="AL102" s="70" t="str">
        <f>IF($C102="","",COUNTIFS(Absenteismo!$D$6:$D$100,'Cadastro de Funcionários'!$C102,Absenteismo!$E$6:$E$100,"Não"))</f>
        <v/>
      </c>
      <c r="AM102" s="70" t="str">
        <f>IF($C102="","",COUNTIFS(Absenteismo!$D$6:$D$100,'Cadastro de Funcionários'!$C102,Absenteismo!$E$6:$E$100,"Sim",Absenteismo!$F$6:$F$100,"Sim"))</f>
        <v/>
      </c>
      <c r="AN102" s="70" t="str">
        <f>IF($C102="","",COUNTIFS(Absenteismo!$D$6:$D$100,'Cadastro de Funcionários'!$C102,Absenteismo!$E$6:$E$100,"Sim",Absenteismo!$F$6:$F$100,"Não"))</f>
        <v/>
      </c>
      <c r="AO102" s="26"/>
      <c r="AP102" s="26"/>
      <c r="AQ102" s="26"/>
    </row>
    <row r="103" spans="1:43" ht="22.5" customHeight="1">
      <c r="A103" s="29"/>
      <c r="B103" s="5"/>
      <c r="C103" s="37"/>
      <c r="D103" s="37"/>
      <c r="E103" s="37"/>
      <c r="F103" s="37"/>
      <c r="G103" s="37"/>
      <c r="H103" s="68"/>
      <c r="I103" s="68"/>
      <c r="J103" s="76" t="str">
        <f t="shared" si="30"/>
        <v/>
      </c>
      <c r="K103" s="5"/>
      <c r="L103" s="5" t="str">
        <f>IF(ISERROR(
IF(G103="","",VLOOKUP(C103,Promoções!$C$6:$F$292,4,0))),G103,IF(G103="","",VLOOKUP(C103,Promoções!$C$6:$F$292,4,0)))</f>
        <v/>
      </c>
      <c r="M103" s="5" t="str">
        <f>IF(ISERROR(
IF(L103="","",VLOOKUP(L103,'Cadastro de Cargos'!$C$7:$D$100,2,0))),"",IF(L103="","",VLOOKUP(L103,'Cadastro de Cargos'!$C$7:$D$100,2,0)))</f>
        <v/>
      </c>
      <c r="N103" s="5" t="str">
        <f t="shared" ca="1" si="31"/>
        <v/>
      </c>
      <c r="O103" s="57" t="str">
        <f t="shared" ca="1" si="32"/>
        <v/>
      </c>
      <c r="P103" s="57" t="str">
        <f>IF(ISERROR(
IF(W103="","",IF(AND(W103&lt;='Cad Iniciais'!$D$6,Y103&gt;'Cad Iniciais'!$D$6),1,0))),"",IF(W103="","",IF(AND(W103&lt;='Cad Iniciais'!$D$6,Y103&gt;'Cad Iniciais'!$D$6),1,0)))</f>
        <v/>
      </c>
      <c r="Q103" s="57" t="str">
        <f>IF(ISERROR(
IF(W103="","",IF(AND(W103&lt;=('Cad Iniciais'!$D$6-1),Y103&gt;'Cad Iniciais'!$D$6-1),1,0))),"",IF(W103="","",IF(W103="","",IF(AND(W103&lt;=('Cad Iniciais'!$D$6-1),Y103&gt;'Cad Iniciais'!$D$6-1),1,0))))</f>
        <v/>
      </c>
      <c r="R103" s="26" t="str">
        <f t="shared" ca="1" si="33"/>
        <v/>
      </c>
      <c r="S103" s="26" t="str">
        <f t="shared" ca="1" si="34"/>
        <v/>
      </c>
      <c r="T103" s="26" t="str">
        <f t="shared" ca="1" si="35"/>
        <v/>
      </c>
      <c r="U103" s="26" t="str">
        <f>IF(ISERROR(
IF(H103="","",IF(YEAR(H103)&lt;='Cad Iniciais'!$D$6,"SIM",""))),"",IF(H103="","",IF(YEAR(H103)&lt;='Cad Iniciais'!$D$6,"SIM","")))</f>
        <v/>
      </c>
      <c r="V103" s="26" t="str">
        <f ca="1">IF(ISERROR(
IF(H103="","",IF(AND(YEAR(H103)='Cad Iniciais'!$D$6,I103="Ativo",TODAY()-H103&gt;90),"SIM",IF(AND(YEAR(H103)='Cad Iniciais'!$D$6,I103-H103&gt;90),"SIM","")))),"",IF(H103="","",IF(AND(YEAR(H103)='Cad Iniciais'!$D$6,I103="Ativo",TODAY()-H103&gt;90),"SIM",IF(AND(YEAR(H103)='Cad Iniciais'!$D$6,I103-H103&gt;90),"SIM",""))))</f>
        <v/>
      </c>
      <c r="W103" s="26" t="str">
        <f t="shared" si="36"/>
        <v/>
      </c>
      <c r="X103" s="26" t="str">
        <f t="shared" si="37"/>
        <v/>
      </c>
      <c r="Y103" s="26" t="str">
        <f t="shared" si="38"/>
        <v/>
      </c>
      <c r="Z103" s="26" t="str">
        <f t="shared" si="39"/>
        <v/>
      </c>
      <c r="AA103" s="26" t="str">
        <f>IF(ISERROR(
IF(W103="","",IF(AND(W103&lt;='Cad Iniciais'!$D$6,Y103&gt;'Cad Iniciais'!$D$6),1,0))),"",IF(W103="","",IF(AND(W103&lt;='Cad Iniciais'!$D$6,Y103&gt;'Cad Iniciais'!$D$6),1,0)))</f>
        <v/>
      </c>
      <c r="AB103" s="26" t="str">
        <f>IF(ISERROR(
IF(W103="","",IF(AND(W103&lt;=('Cad Iniciais'!$D$6-1),Y103&gt;'Cad Iniciais'!$D$6-1),1,0))),"",IF(W103="","",IF(W103="","",IF(AND(W103&lt;=('Cad Iniciais'!$D$6-1),Y103&gt;'Cad Iniciais'!$D$6-1),1,0))))</f>
        <v/>
      </c>
      <c r="AC103" s="61" t="str">
        <f>IF(ISERROR(
IF(I103="Ativo","",VLOOKUP(C103,Demissões!$C$6:$E$100,3,0))),"",IF(I103="Ativo","",VLOOKUP(C103,Demissões!$C$6:$E$100,3,0)))</f>
        <v/>
      </c>
      <c r="AD103" s="5"/>
      <c r="AE103" s="5"/>
      <c r="AF103" s="5"/>
      <c r="AG103" s="5"/>
      <c r="AH103" s="5"/>
      <c r="AI103" s="5"/>
      <c r="AJ103" s="70" t="str">
        <f>IF(C103="","",COUNTIF(Absenteismo!$D$6:$D$100,'Cadastro de Funcionários'!C103))</f>
        <v/>
      </c>
      <c r="AK103" s="70" t="str">
        <f>IF($C103="","",COUNTIFS(Absenteismo!$D$6:$D$100,'Cadastro de Funcionários'!$C103,Absenteismo!$E$6:$E$100,"Sim"))</f>
        <v/>
      </c>
      <c r="AL103" s="70" t="str">
        <f>IF($C103="","",COUNTIFS(Absenteismo!$D$6:$D$100,'Cadastro de Funcionários'!$C103,Absenteismo!$E$6:$E$100,"Não"))</f>
        <v/>
      </c>
      <c r="AM103" s="70" t="str">
        <f>IF($C103="","",COUNTIFS(Absenteismo!$D$6:$D$100,'Cadastro de Funcionários'!$C103,Absenteismo!$E$6:$E$100,"Sim",Absenteismo!$F$6:$F$100,"Sim"))</f>
        <v/>
      </c>
      <c r="AN103" s="70" t="str">
        <f>IF($C103="","",COUNTIFS(Absenteismo!$D$6:$D$100,'Cadastro de Funcionários'!$C103,Absenteismo!$E$6:$E$100,"Sim",Absenteismo!$F$6:$F$100,"Não"))</f>
        <v/>
      </c>
      <c r="AO103" s="26"/>
      <c r="AP103" s="26"/>
      <c r="AQ103" s="26"/>
    </row>
    <row r="104" spans="1:43" ht="22.5" customHeight="1">
      <c r="A104" s="29"/>
      <c r="B104" s="5"/>
      <c r="C104" s="37"/>
      <c r="D104" s="37"/>
      <c r="E104" s="37"/>
      <c r="F104" s="37"/>
      <c r="G104" s="37"/>
      <c r="H104" s="68"/>
      <c r="I104" s="68"/>
      <c r="J104" s="76" t="str">
        <f t="shared" si="30"/>
        <v/>
      </c>
      <c r="K104" s="5"/>
      <c r="L104" s="5" t="str">
        <f>IF(ISERROR(
IF(G104="","",VLOOKUP(C104,Promoções!$C$6:$F$292,4,0))),G104,IF(G104="","",VLOOKUP(C104,Promoções!$C$6:$F$292,4,0)))</f>
        <v/>
      </c>
      <c r="M104" s="5" t="str">
        <f>IF(ISERROR(
IF(L104="","",VLOOKUP(L104,'Cadastro de Cargos'!$C$7:$D$100,2,0))),"",IF(L104="","",VLOOKUP(L104,'Cadastro de Cargos'!$C$7:$D$100,2,0)))</f>
        <v/>
      </c>
      <c r="N104" s="5" t="str">
        <f t="shared" ca="1" si="31"/>
        <v/>
      </c>
      <c r="O104" s="57" t="str">
        <f t="shared" ca="1" si="32"/>
        <v/>
      </c>
      <c r="P104" s="57" t="str">
        <f>IF(ISERROR(
IF(W104="","",IF(AND(W104&lt;='Cad Iniciais'!$D$6,Y104&gt;'Cad Iniciais'!$D$6),1,0))),"",IF(W104="","",IF(AND(W104&lt;='Cad Iniciais'!$D$6,Y104&gt;'Cad Iniciais'!$D$6),1,0)))</f>
        <v/>
      </c>
      <c r="Q104" s="57" t="str">
        <f>IF(ISERROR(
IF(W104="","",IF(AND(W104&lt;=('Cad Iniciais'!$D$6-1),Y104&gt;'Cad Iniciais'!$D$6-1),1,0))),"",IF(W104="","",IF(W104="","",IF(AND(W104&lt;=('Cad Iniciais'!$D$6-1),Y104&gt;'Cad Iniciais'!$D$6-1),1,0))))</f>
        <v/>
      </c>
      <c r="R104" s="26" t="str">
        <f t="shared" ca="1" si="33"/>
        <v/>
      </c>
      <c r="S104" s="26" t="str">
        <f t="shared" ca="1" si="34"/>
        <v/>
      </c>
      <c r="T104" s="26" t="str">
        <f t="shared" ca="1" si="35"/>
        <v/>
      </c>
      <c r="U104" s="26" t="str">
        <f>IF(ISERROR(
IF(H104="","",IF(YEAR(H104)&lt;='Cad Iniciais'!$D$6,"SIM",""))),"",IF(H104="","",IF(YEAR(H104)&lt;='Cad Iniciais'!$D$6,"SIM","")))</f>
        <v/>
      </c>
      <c r="V104" s="26" t="str">
        <f ca="1">IF(ISERROR(
IF(H104="","",IF(AND(YEAR(H104)='Cad Iniciais'!$D$6,I104="Ativo",TODAY()-H104&gt;90),"SIM",IF(AND(YEAR(H104)='Cad Iniciais'!$D$6,I104-H104&gt;90),"SIM","")))),"",IF(H104="","",IF(AND(YEAR(H104)='Cad Iniciais'!$D$6,I104="Ativo",TODAY()-H104&gt;90),"SIM",IF(AND(YEAR(H104)='Cad Iniciais'!$D$6,I104-H104&gt;90),"SIM",""))))</f>
        <v/>
      </c>
      <c r="W104" s="26" t="str">
        <f t="shared" si="36"/>
        <v/>
      </c>
      <c r="X104" s="26" t="str">
        <f t="shared" si="37"/>
        <v/>
      </c>
      <c r="Y104" s="26" t="str">
        <f t="shared" si="38"/>
        <v/>
      </c>
      <c r="Z104" s="26" t="str">
        <f t="shared" si="39"/>
        <v/>
      </c>
      <c r="AA104" s="26" t="str">
        <f>IF(ISERROR(
IF(W104="","",IF(AND(W104&lt;='Cad Iniciais'!$D$6,Y104&gt;'Cad Iniciais'!$D$6),1,0))),"",IF(W104="","",IF(AND(W104&lt;='Cad Iniciais'!$D$6,Y104&gt;'Cad Iniciais'!$D$6),1,0)))</f>
        <v/>
      </c>
      <c r="AB104" s="26" t="str">
        <f>IF(ISERROR(
IF(W104="","",IF(AND(W104&lt;=('Cad Iniciais'!$D$6-1),Y104&gt;'Cad Iniciais'!$D$6-1),1,0))),"",IF(W104="","",IF(W104="","",IF(AND(W104&lt;=('Cad Iniciais'!$D$6-1),Y104&gt;'Cad Iniciais'!$D$6-1),1,0))))</f>
        <v/>
      </c>
      <c r="AC104" s="61" t="str">
        <f>IF(ISERROR(
IF(I104="Ativo","",VLOOKUP(C104,Demissões!$C$6:$E$100,3,0))),"",IF(I104="Ativo","",VLOOKUP(C104,Demissões!$C$6:$E$100,3,0)))</f>
        <v/>
      </c>
      <c r="AD104" s="5"/>
      <c r="AE104" s="5"/>
      <c r="AF104" s="5"/>
      <c r="AG104" s="5"/>
      <c r="AH104" s="5"/>
      <c r="AI104" s="5"/>
      <c r="AJ104" s="70" t="str">
        <f>IF(C104="","",COUNTIF(Absenteismo!$D$6:$D$100,'Cadastro de Funcionários'!C104))</f>
        <v/>
      </c>
      <c r="AK104" s="70" t="str">
        <f>IF($C104="","",COUNTIFS(Absenteismo!$D$6:$D$100,'Cadastro de Funcionários'!$C104,Absenteismo!$E$6:$E$100,"Sim"))</f>
        <v/>
      </c>
      <c r="AL104" s="70" t="str">
        <f>IF($C104="","",COUNTIFS(Absenteismo!$D$6:$D$100,'Cadastro de Funcionários'!$C104,Absenteismo!$E$6:$E$100,"Não"))</f>
        <v/>
      </c>
      <c r="AM104" s="70" t="str">
        <f>IF($C104="","",COUNTIFS(Absenteismo!$D$6:$D$100,'Cadastro de Funcionários'!$C104,Absenteismo!$E$6:$E$100,"Sim",Absenteismo!$F$6:$F$100,"Sim"))</f>
        <v/>
      </c>
      <c r="AN104" s="70" t="str">
        <f>IF($C104="","",COUNTIFS(Absenteismo!$D$6:$D$100,'Cadastro de Funcionários'!$C104,Absenteismo!$E$6:$E$100,"Sim",Absenteismo!$F$6:$F$100,"Não"))</f>
        <v/>
      </c>
      <c r="AO104" s="26"/>
      <c r="AP104" s="26"/>
      <c r="AQ104" s="26"/>
    </row>
    <row r="105" spans="1:43" ht="22.5" customHeight="1">
      <c r="A105" s="29"/>
      <c r="B105" s="5"/>
      <c r="C105" s="37"/>
      <c r="D105" s="37"/>
      <c r="E105" s="37"/>
      <c r="F105" s="37"/>
      <c r="G105" s="37"/>
      <c r="H105" s="68"/>
      <c r="I105" s="68"/>
      <c r="J105" s="76" t="str">
        <f t="shared" si="30"/>
        <v/>
      </c>
      <c r="K105" s="5"/>
      <c r="L105" s="5" t="str">
        <f>IF(ISERROR(
IF(G105="","",VLOOKUP(C105,Promoções!$C$6:$F$292,4,0))),G105,IF(G105="","",VLOOKUP(C105,Promoções!$C$6:$F$292,4,0)))</f>
        <v/>
      </c>
      <c r="M105" s="5" t="str">
        <f>IF(ISERROR(
IF(L105="","",VLOOKUP(L105,'Cadastro de Cargos'!$C$7:$D$100,2,0))),"",IF(L105="","",VLOOKUP(L105,'Cadastro de Cargos'!$C$7:$D$100,2,0)))</f>
        <v/>
      </c>
      <c r="N105" s="5" t="str">
        <f t="shared" ca="1" si="31"/>
        <v/>
      </c>
      <c r="O105" s="57" t="str">
        <f t="shared" ca="1" si="32"/>
        <v/>
      </c>
      <c r="P105" s="57" t="str">
        <f>IF(ISERROR(
IF(W105="","",IF(AND(W105&lt;='Cad Iniciais'!$D$6,Y105&gt;'Cad Iniciais'!$D$6),1,0))),"",IF(W105="","",IF(AND(W105&lt;='Cad Iniciais'!$D$6,Y105&gt;'Cad Iniciais'!$D$6),1,0)))</f>
        <v/>
      </c>
      <c r="Q105" s="57" t="str">
        <f>IF(ISERROR(
IF(W105="","",IF(AND(W105&lt;=('Cad Iniciais'!$D$6-1),Y105&gt;'Cad Iniciais'!$D$6-1),1,0))),"",IF(W105="","",IF(W105="","",IF(AND(W105&lt;=('Cad Iniciais'!$D$6-1),Y105&gt;'Cad Iniciais'!$D$6-1),1,0))))</f>
        <v/>
      </c>
      <c r="R105" s="26" t="str">
        <f t="shared" ca="1" si="33"/>
        <v/>
      </c>
      <c r="S105" s="26" t="str">
        <f t="shared" ca="1" si="34"/>
        <v/>
      </c>
      <c r="T105" s="26" t="str">
        <f t="shared" ca="1" si="35"/>
        <v/>
      </c>
      <c r="U105" s="26" t="str">
        <f>IF(ISERROR(
IF(H105="","",IF(YEAR(H105)&lt;='Cad Iniciais'!$D$6,"SIM",""))),"",IF(H105="","",IF(YEAR(H105)&lt;='Cad Iniciais'!$D$6,"SIM","")))</f>
        <v/>
      </c>
      <c r="V105" s="26" t="str">
        <f ca="1">IF(ISERROR(
IF(H105="","",IF(AND(YEAR(H105)='Cad Iniciais'!$D$6,I105="Ativo",TODAY()-H105&gt;90),"SIM",IF(AND(YEAR(H105)='Cad Iniciais'!$D$6,I105-H105&gt;90),"SIM","")))),"",IF(H105="","",IF(AND(YEAR(H105)='Cad Iniciais'!$D$6,I105="Ativo",TODAY()-H105&gt;90),"SIM",IF(AND(YEAR(H105)='Cad Iniciais'!$D$6,I105-H105&gt;90),"SIM",""))))</f>
        <v/>
      </c>
      <c r="W105" s="26" t="str">
        <f t="shared" si="36"/>
        <v/>
      </c>
      <c r="X105" s="26" t="str">
        <f t="shared" si="37"/>
        <v/>
      </c>
      <c r="Y105" s="26" t="str">
        <f t="shared" si="38"/>
        <v/>
      </c>
      <c r="Z105" s="26" t="str">
        <f t="shared" si="39"/>
        <v/>
      </c>
      <c r="AA105" s="26" t="str">
        <f>IF(ISERROR(
IF(W105="","",IF(AND(W105&lt;='Cad Iniciais'!$D$6,Y105&gt;'Cad Iniciais'!$D$6),1,0))),"",IF(W105="","",IF(AND(W105&lt;='Cad Iniciais'!$D$6,Y105&gt;'Cad Iniciais'!$D$6),1,0)))</f>
        <v/>
      </c>
      <c r="AB105" s="26" t="str">
        <f>IF(ISERROR(
IF(W105="","",IF(AND(W105&lt;=('Cad Iniciais'!$D$6-1),Y105&gt;'Cad Iniciais'!$D$6-1),1,0))),"",IF(W105="","",IF(W105="","",IF(AND(W105&lt;=('Cad Iniciais'!$D$6-1),Y105&gt;'Cad Iniciais'!$D$6-1),1,0))))</f>
        <v/>
      </c>
      <c r="AC105" s="61" t="str">
        <f>IF(ISERROR(
IF(I105="Ativo","",VLOOKUP(C105,Demissões!$C$6:$E$100,3,0))),"",IF(I105="Ativo","",VLOOKUP(C105,Demissões!$C$6:$E$100,3,0)))</f>
        <v/>
      </c>
      <c r="AD105" s="5"/>
      <c r="AE105" s="5"/>
      <c r="AF105" s="5"/>
      <c r="AG105" s="5"/>
      <c r="AH105" s="5"/>
      <c r="AI105" s="5"/>
      <c r="AJ105" s="70" t="str">
        <f>IF(C105="","",COUNTIF(Absenteismo!$D$6:$D$100,'Cadastro de Funcionários'!C105))</f>
        <v/>
      </c>
      <c r="AK105" s="70" t="str">
        <f>IF($C105="","",COUNTIFS(Absenteismo!$D$6:$D$100,'Cadastro de Funcionários'!$C105,Absenteismo!$E$6:$E$100,"Sim"))</f>
        <v/>
      </c>
      <c r="AL105" s="70" t="str">
        <f>IF($C105="","",COUNTIFS(Absenteismo!$D$6:$D$100,'Cadastro de Funcionários'!$C105,Absenteismo!$E$6:$E$100,"Não"))</f>
        <v/>
      </c>
      <c r="AM105" s="70" t="str">
        <f>IF($C105="","",COUNTIFS(Absenteismo!$D$6:$D$100,'Cadastro de Funcionários'!$C105,Absenteismo!$E$6:$E$100,"Sim",Absenteismo!$F$6:$F$100,"Sim"))</f>
        <v/>
      </c>
      <c r="AN105" s="70" t="str">
        <f>IF($C105="","",COUNTIFS(Absenteismo!$D$6:$D$100,'Cadastro de Funcionários'!$C105,Absenteismo!$E$6:$E$100,"Sim",Absenteismo!$F$6:$F$100,"Não"))</f>
        <v/>
      </c>
      <c r="AO105" s="26"/>
      <c r="AP105" s="26"/>
      <c r="AQ105" s="26"/>
    </row>
    <row r="106" spans="1:43" ht="22.5" customHeight="1">
      <c r="A106" s="29"/>
      <c r="B106" s="5"/>
      <c r="C106" s="37"/>
      <c r="D106" s="37"/>
      <c r="E106" s="37"/>
      <c r="F106" s="37"/>
      <c r="G106" s="37"/>
      <c r="H106" s="68"/>
      <c r="I106" s="68"/>
      <c r="J106" s="76" t="str">
        <f t="shared" si="30"/>
        <v/>
      </c>
      <c r="K106" s="5"/>
      <c r="L106" s="5" t="str">
        <f>IF(ISERROR(
IF(G106="","",VLOOKUP(C106,Promoções!$C$6:$F$292,4,0))),G106,IF(G106="","",VLOOKUP(C106,Promoções!$C$6:$F$292,4,0)))</f>
        <v/>
      </c>
      <c r="M106" s="5" t="str">
        <f>IF(ISERROR(
IF(L106="","",VLOOKUP(L106,'Cadastro de Cargos'!$C$7:$D$100,2,0))),"",IF(L106="","",VLOOKUP(L106,'Cadastro de Cargos'!$C$7:$D$100,2,0)))</f>
        <v/>
      </c>
      <c r="N106" s="5" t="str">
        <f t="shared" ca="1" si="31"/>
        <v/>
      </c>
      <c r="O106" s="57" t="str">
        <f t="shared" ca="1" si="32"/>
        <v/>
      </c>
      <c r="P106" s="57" t="str">
        <f>IF(ISERROR(
IF(W106="","",IF(AND(W106&lt;='Cad Iniciais'!$D$6,Y106&gt;'Cad Iniciais'!$D$6),1,0))),"",IF(W106="","",IF(AND(W106&lt;='Cad Iniciais'!$D$6,Y106&gt;'Cad Iniciais'!$D$6),1,0)))</f>
        <v/>
      </c>
      <c r="Q106" s="57" t="str">
        <f>IF(ISERROR(
IF(W106="","",IF(AND(W106&lt;=('Cad Iniciais'!$D$6-1),Y106&gt;'Cad Iniciais'!$D$6-1),1,0))),"",IF(W106="","",IF(W106="","",IF(AND(W106&lt;=('Cad Iniciais'!$D$6-1),Y106&gt;'Cad Iniciais'!$D$6-1),1,0))))</f>
        <v/>
      </c>
      <c r="R106" s="26" t="str">
        <f t="shared" ca="1" si="33"/>
        <v/>
      </c>
      <c r="S106" s="26" t="str">
        <f t="shared" ca="1" si="34"/>
        <v/>
      </c>
      <c r="T106" s="26" t="str">
        <f t="shared" ca="1" si="35"/>
        <v/>
      </c>
      <c r="U106" s="26" t="str">
        <f>IF(ISERROR(
IF(H106="","",IF(YEAR(H106)&lt;='Cad Iniciais'!$D$6,"SIM",""))),"",IF(H106="","",IF(YEAR(H106)&lt;='Cad Iniciais'!$D$6,"SIM","")))</f>
        <v/>
      </c>
      <c r="V106" s="26" t="str">
        <f ca="1">IF(ISERROR(
IF(H106="","",IF(AND(YEAR(H106)='Cad Iniciais'!$D$6,I106="Ativo",TODAY()-H106&gt;90),"SIM",IF(AND(YEAR(H106)='Cad Iniciais'!$D$6,I106-H106&gt;90),"SIM","")))),"",IF(H106="","",IF(AND(YEAR(H106)='Cad Iniciais'!$D$6,I106="Ativo",TODAY()-H106&gt;90),"SIM",IF(AND(YEAR(H106)='Cad Iniciais'!$D$6,I106-H106&gt;90),"SIM",""))))</f>
        <v/>
      </c>
      <c r="W106" s="26" t="str">
        <f t="shared" si="36"/>
        <v/>
      </c>
      <c r="X106" s="26" t="str">
        <f t="shared" si="37"/>
        <v/>
      </c>
      <c r="Y106" s="26" t="str">
        <f t="shared" si="38"/>
        <v/>
      </c>
      <c r="Z106" s="26" t="str">
        <f t="shared" si="39"/>
        <v/>
      </c>
      <c r="AA106" s="26" t="str">
        <f>IF(ISERROR(
IF(W106="","",IF(AND(W106&lt;='Cad Iniciais'!$D$6,Y106&gt;'Cad Iniciais'!$D$6),1,0))),"",IF(W106="","",IF(AND(W106&lt;='Cad Iniciais'!$D$6,Y106&gt;'Cad Iniciais'!$D$6),1,0)))</f>
        <v/>
      </c>
      <c r="AB106" s="26" t="str">
        <f>IF(ISERROR(
IF(W106="","",IF(AND(W106&lt;=('Cad Iniciais'!$D$6-1),Y106&gt;'Cad Iniciais'!$D$6-1),1,0))),"",IF(W106="","",IF(W106="","",IF(AND(W106&lt;=('Cad Iniciais'!$D$6-1),Y106&gt;'Cad Iniciais'!$D$6-1),1,0))))</f>
        <v/>
      </c>
      <c r="AC106" s="61" t="str">
        <f>IF(ISERROR(
IF(I106="Ativo","",VLOOKUP(C106,Demissões!$C$6:$E$100,3,0))),"",IF(I106="Ativo","",VLOOKUP(C106,Demissões!$C$6:$E$100,3,0)))</f>
        <v/>
      </c>
      <c r="AD106" s="5"/>
      <c r="AE106" s="5"/>
      <c r="AF106" s="5"/>
      <c r="AG106" s="5"/>
      <c r="AH106" s="5"/>
      <c r="AI106" s="5"/>
      <c r="AJ106" s="70" t="str">
        <f>IF(C106="","",COUNTIF(Absenteismo!$D$6:$D$100,'Cadastro de Funcionários'!C106))</f>
        <v/>
      </c>
      <c r="AK106" s="70" t="str">
        <f>IF($C106="","",COUNTIFS(Absenteismo!$D$6:$D$100,'Cadastro de Funcionários'!$C106,Absenteismo!$E$6:$E$100,"Sim"))</f>
        <v/>
      </c>
      <c r="AL106" s="70" t="str">
        <f>IF($C106="","",COUNTIFS(Absenteismo!$D$6:$D$100,'Cadastro de Funcionários'!$C106,Absenteismo!$E$6:$E$100,"Não"))</f>
        <v/>
      </c>
      <c r="AM106" s="70" t="str">
        <f>IF($C106="","",COUNTIFS(Absenteismo!$D$6:$D$100,'Cadastro de Funcionários'!$C106,Absenteismo!$E$6:$E$100,"Sim",Absenteismo!$F$6:$F$100,"Sim"))</f>
        <v/>
      </c>
      <c r="AN106" s="70" t="str">
        <f>IF($C106="","",COUNTIFS(Absenteismo!$D$6:$D$100,'Cadastro de Funcionários'!$C106,Absenteismo!$E$6:$E$100,"Sim",Absenteismo!$F$6:$F$100,"Não"))</f>
        <v/>
      </c>
      <c r="AO106" s="26"/>
      <c r="AP106" s="26"/>
      <c r="AQ106" s="26"/>
    </row>
    <row r="107" spans="1:43" ht="22.5" customHeight="1">
      <c r="A107" s="29"/>
      <c r="B107" s="5"/>
      <c r="C107" s="37"/>
      <c r="D107" s="37"/>
      <c r="E107" s="37"/>
      <c r="F107" s="37"/>
      <c r="G107" s="37"/>
      <c r="H107" s="68"/>
      <c r="I107" s="68"/>
      <c r="J107" s="76" t="str">
        <f t="shared" si="30"/>
        <v/>
      </c>
      <c r="K107" s="5"/>
      <c r="L107" s="5" t="str">
        <f>IF(ISERROR(
IF(G107="","",VLOOKUP(C107,Promoções!$C$6:$F$292,4,0))),G107,IF(G107="","",VLOOKUP(C107,Promoções!$C$6:$F$292,4,0)))</f>
        <v/>
      </c>
      <c r="M107" s="5" t="str">
        <f>IF(ISERROR(
IF(L107="","",VLOOKUP(L107,'Cadastro de Cargos'!$C$7:$D$100,2,0))),"",IF(L107="","",VLOOKUP(L107,'Cadastro de Cargos'!$C$7:$D$100,2,0)))</f>
        <v/>
      </c>
      <c r="N107" s="5" t="str">
        <f t="shared" ca="1" si="31"/>
        <v/>
      </c>
      <c r="O107" s="57" t="str">
        <f t="shared" ca="1" si="32"/>
        <v/>
      </c>
      <c r="P107" s="57" t="str">
        <f>IF(ISERROR(
IF(W107="","",IF(AND(W107&lt;='Cad Iniciais'!$D$6,Y107&gt;'Cad Iniciais'!$D$6),1,0))),"",IF(W107="","",IF(AND(W107&lt;='Cad Iniciais'!$D$6,Y107&gt;'Cad Iniciais'!$D$6),1,0)))</f>
        <v/>
      </c>
      <c r="Q107" s="57" t="str">
        <f>IF(ISERROR(
IF(W107="","",IF(AND(W107&lt;=('Cad Iniciais'!$D$6-1),Y107&gt;'Cad Iniciais'!$D$6-1),1,0))),"",IF(W107="","",IF(W107="","",IF(AND(W107&lt;=('Cad Iniciais'!$D$6-1),Y107&gt;'Cad Iniciais'!$D$6-1),1,0))))</f>
        <v/>
      </c>
      <c r="R107" s="26" t="str">
        <f t="shared" ca="1" si="33"/>
        <v/>
      </c>
      <c r="S107" s="26" t="str">
        <f t="shared" ca="1" si="34"/>
        <v/>
      </c>
      <c r="T107" s="26" t="str">
        <f t="shared" ca="1" si="35"/>
        <v/>
      </c>
      <c r="U107" s="26" t="str">
        <f>IF(ISERROR(
IF(H107="","",IF(YEAR(H107)&lt;='Cad Iniciais'!$D$6,"SIM",""))),"",IF(H107="","",IF(YEAR(H107)&lt;='Cad Iniciais'!$D$6,"SIM","")))</f>
        <v/>
      </c>
      <c r="V107" s="26" t="str">
        <f ca="1">IF(ISERROR(
IF(H107="","",IF(AND(YEAR(H107)='Cad Iniciais'!$D$6,I107="Ativo",TODAY()-H107&gt;90),"SIM",IF(AND(YEAR(H107)='Cad Iniciais'!$D$6,I107-H107&gt;90),"SIM","")))),"",IF(H107="","",IF(AND(YEAR(H107)='Cad Iniciais'!$D$6,I107="Ativo",TODAY()-H107&gt;90),"SIM",IF(AND(YEAR(H107)='Cad Iniciais'!$D$6,I107-H107&gt;90),"SIM",""))))</f>
        <v/>
      </c>
      <c r="W107" s="26" t="str">
        <f t="shared" si="36"/>
        <v/>
      </c>
      <c r="X107" s="26" t="str">
        <f t="shared" si="37"/>
        <v/>
      </c>
      <c r="Y107" s="26" t="str">
        <f t="shared" si="38"/>
        <v/>
      </c>
      <c r="Z107" s="26" t="str">
        <f t="shared" si="39"/>
        <v/>
      </c>
      <c r="AA107" s="26" t="str">
        <f>IF(ISERROR(
IF(W107="","",IF(AND(W107&lt;='Cad Iniciais'!$D$6,Y107&gt;'Cad Iniciais'!$D$6),1,0))),"",IF(W107="","",IF(AND(W107&lt;='Cad Iniciais'!$D$6,Y107&gt;'Cad Iniciais'!$D$6),1,0)))</f>
        <v/>
      </c>
      <c r="AB107" s="26" t="str">
        <f>IF(ISERROR(
IF(W107="","",IF(AND(W107&lt;=('Cad Iniciais'!$D$6-1),Y107&gt;'Cad Iniciais'!$D$6-1),1,0))),"",IF(W107="","",IF(W107="","",IF(AND(W107&lt;=('Cad Iniciais'!$D$6-1),Y107&gt;'Cad Iniciais'!$D$6-1),1,0))))</f>
        <v/>
      </c>
      <c r="AC107" s="61" t="str">
        <f>IF(ISERROR(
IF(I107="Ativo","",VLOOKUP(C107,Demissões!$C$6:$E$100,3,0))),"",IF(I107="Ativo","",VLOOKUP(C107,Demissões!$C$6:$E$100,3,0)))</f>
        <v/>
      </c>
      <c r="AD107" s="5"/>
      <c r="AE107" s="5"/>
      <c r="AF107" s="5"/>
      <c r="AG107" s="5"/>
      <c r="AH107" s="5"/>
      <c r="AI107" s="5"/>
      <c r="AJ107" s="70" t="str">
        <f>IF(C107="","",COUNTIF(Absenteismo!$D$6:$D$100,'Cadastro de Funcionários'!C107))</f>
        <v/>
      </c>
      <c r="AK107" s="70" t="str">
        <f>IF($C107="","",COUNTIFS(Absenteismo!$D$6:$D$100,'Cadastro de Funcionários'!$C107,Absenteismo!$E$6:$E$100,"Sim"))</f>
        <v/>
      </c>
      <c r="AL107" s="70" t="str">
        <f>IF($C107="","",COUNTIFS(Absenteismo!$D$6:$D$100,'Cadastro de Funcionários'!$C107,Absenteismo!$E$6:$E$100,"Não"))</f>
        <v/>
      </c>
      <c r="AM107" s="70" t="str">
        <f>IF($C107="","",COUNTIFS(Absenteismo!$D$6:$D$100,'Cadastro de Funcionários'!$C107,Absenteismo!$E$6:$E$100,"Sim",Absenteismo!$F$6:$F$100,"Sim"))</f>
        <v/>
      </c>
      <c r="AN107" s="70" t="str">
        <f>IF($C107="","",COUNTIFS(Absenteismo!$D$6:$D$100,'Cadastro de Funcionários'!$C107,Absenteismo!$E$6:$E$100,"Sim",Absenteismo!$F$6:$F$100,"Não"))</f>
        <v/>
      </c>
      <c r="AO107" s="26"/>
      <c r="AP107" s="26"/>
      <c r="AQ107" s="26"/>
    </row>
    <row r="108" spans="1:43" ht="22.5" customHeight="1">
      <c r="A108" s="29"/>
      <c r="B108" s="5"/>
      <c r="C108" s="37"/>
      <c r="D108" s="37"/>
      <c r="E108" s="37"/>
      <c r="F108" s="37"/>
      <c r="G108" s="37"/>
      <c r="H108" s="68"/>
      <c r="I108" s="68"/>
      <c r="J108" s="76" t="str">
        <f t="shared" si="30"/>
        <v/>
      </c>
      <c r="K108" s="5"/>
      <c r="L108" s="5" t="str">
        <f>IF(ISERROR(
IF(G108="","",VLOOKUP(C108,Promoções!$C$6:$F$292,4,0))),G108,IF(G108="","",VLOOKUP(C108,Promoções!$C$6:$F$292,4,0)))</f>
        <v/>
      </c>
      <c r="M108" s="5" t="str">
        <f>IF(ISERROR(
IF(L108="","",VLOOKUP(L108,'Cadastro de Cargos'!$C$7:$D$100,2,0))),"",IF(L108="","",VLOOKUP(L108,'Cadastro de Cargos'!$C$7:$D$100,2,0)))</f>
        <v/>
      </c>
      <c r="N108" s="5" t="str">
        <f t="shared" ca="1" si="31"/>
        <v/>
      </c>
      <c r="O108" s="57" t="str">
        <f t="shared" ca="1" si="32"/>
        <v/>
      </c>
      <c r="P108" s="57" t="str">
        <f>IF(ISERROR(
IF(W108="","",IF(AND(W108&lt;='Cad Iniciais'!$D$6,Y108&gt;'Cad Iniciais'!$D$6),1,0))),"",IF(W108="","",IF(AND(W108&lt;='Cad Iniciais'!$D$6,Y108&gt;'Cad Iniciais'!$D$6),1,0)))</f>
        <v/>
      </c>
      <c r="Q108" s="57" t="str">
        <f>IF(ISERROR(
IF(W108="","",IF(AND(W108&lt;=('Cad Iniciais'!$D$6-1),Y108&gt;'Cad Iniciais'!$D$6-1),1,0))),"",IF(W108="","",IF(W108="","",IF(AND(W108&lt;=('Cad Iniciais'!$D$6-1),Y108&gt;'Cad Iniciais'!$D$6-1),1,0))))</f>
        <v/>
      </c>
      <c r="R108" s="26" t="str">
        <f t="shared" ca="1" si="33"/>
        <v/>
      </c>
      <c r="S108" s="26" t="str">
        <f t="shared" ca="1" si="34"/>
        <v/>
      </c>
      <c r="T108" s="26" t="str">
        <f t="shared" ca="1" si="35"/>
        <v/>
      </c>
      <c r="U108" s="26" t="str">
        <f>IF(ISERROR(
IF(H108="","",IF(YEAR(H108)&lt;='Cad Iniciais'!$D$6,"SIM",""))),"",IF(H108="","",IF(YEAR(H108)&lt;='Cad Iniciais'!$D$6,"SIM","")))</f>
        <v/>
      </c>
      <c r="V108" s="26" t="str">
        <f ca="1">IF(ISERROR(
IF(H108="","",IF(AND(YEAR(H108)='Cad Iniciais'!$D$6,I108="Ativo",TODAY()-H108&gt;90),"SIM",IF(AND(YEAR(H108)='Cad Iniciais'!$D$6,I108-H108&gt;90),"SIM","")))),"",IF(H108="","",IF(AND(YEAR(H108)='Cad Iniciais'!$D$6,I108="Ativo",TODAY()-H108&gt;90),"SIM",IF(AND(YEAR(H108)='Cad Iniciais'!$D$6,I108-H108&gt;90),"SIM",""))))</f>
        <v/>
      </c>
      <c r="W108" s="26" t="str">
        <f t="shared" si="36"/>
        <v/>
      </c>
      <c r="X108" s="26" t="str">
        <f t="shared" si="37"/>
        <v/>
      </c>
      <c r="Y108" s="26" t="str">
        <f t="shared" si="38"/>
        <v/>
      </c>
      <c r="Z108" s="26" t="str">
        <f t="shared" si="39"/>
        <v/>
      </c>
      <c r="AA108" s="26" t="str">
        <f>IF(ISERROR(
IF(W108="","",IF(AND(W108&lt;='Cad Iniciais'!$D$6,Y108&gt;'Cad Iniciais'!$D$6),1,0))),"",IF(W108="","",IF(AND(W108&lt;='Cad Iniciais'!$D$6,Y108&gt;'Cad Iniciais'!$D$6),1,0)))</f>
        <v/>
      </c>
      <c r="AB108" s="26" t="str">
        <f>IF(ISERROR(
IF(W108="","",IF(AND(W108&lt;=('Cad Iniciais'!$D$6-1),Y108&gt;'Cad Iniciais'!$D$6-1),1,0))),"",IF(W108="","",IF(W108="","",IF(AND(W108&lt;=('Cad Iniciais'!$D$6-1),Y108&gt;'Cad Iniciais'!$D$6-1),1,0))))</f>
        <v/>
      </c>
      <c r="AC108" s="61" t="str">
        <f>IF(ISERROR(
IF(I108="Ativo","",VLOOKUP(C108,Demissões!$C$6:$E$100,3,0))),"",IF(I108="Ativo","",VLOOKUP(C108,Demissões!$C$6:$E$100,3,0)))</f>
        <v/>
      </c>
      <c r="AD108" s="5"/>
      <c r="AE108" s="5"/>
      <c r="AF108" s="5"/>
      <c r="AG108" s="5"/>
      <c r="AH108" s="5"/>
      <c r="AI108" s="5"/>
      <c r="AJ108" s="70" t="str">
        <f>IF(C108="","",COUNTIF(Absenteismo!$D$6:$D$100,'Cadastro de Funcionários'!C108))</f>
        <v/>
      </c>
      <c r="AK108" s="70" t="str">
        <f>IF($C108="","",COUNTIFS(Absenteismo!$D$6:$D$100,'Cadastro de Funcionários'!$C108,Absenteismo!$E$6:$E$100,"Sim"))</f>
        <v/>
      </c>
      <c r="AL108" s="70" t="str">
        <f>IF($C108="","",COUNTIFS(Absenteismo!$D$6:$D$100,'Cadastro de Funcionários'!$C108,Absenteismo!$E$6:$E$100,"Não"))</f>
        <v/>
      </c>
      <c r="AM108" s="70" t="str">
        <f>IF($C108="","",COUNTIFS(Absenteismo!$D$6:$D$100,'Cadastro de Funcionários'!$C108,Absenteismo!$E$6:$E$100,"Sim",Absenteismo!$F$6:$F$100,"Sim"))</f>
        <v/>
      </c>
      <c r="AN108" s="70" t="str">
        <f>IF($C108="","",COUNTIFS(Absenteismo!$D$6:$D$100,'Cadastro de Funcionários'!$C108,Absenteismo!$E$6:$E$100,"Sim",Absenteismo!$F$6:$F$100,"Não"))</f>
        <v/>
      </c>
      <c r="AO108" s="26"/>
      <c r="AP108" s="26"/>
      <c r="AQ108" s="26"/>
    </row>
    <row r="109" spans="1:43" ht="22.5" customHeight="1">
      <c r="A109" s="29"/>
      <c r="B109" s="5"/>
      <c r="C109" s="37"/>
      <c r="D109" s="37"/>
      <c r="E109" s="37"/>
      <c r="F109" s="37"/>
      <c r="G109" s="37"/>
      <c r="H109" s="68"/>
      <c r="I109" s="68"/>
      <c r="J109" s="76" t="str">
        <f t="shared" si="30"/>
        <v/>
      </c>
      <c r="K109" s="5"/>
      <c r="L109" s="5" t="str">
        <f>IF(ISERROR(
IF(G109="","",VLOOKUP(C109,Promoções!$C$6:$F$292,4,0))),G109,IF(G109="","",VLOOKUP(C109,Promoções!$C$6:$F$292,4,0)))</f>
        <v/>
      </c>
      <c r="M109" s="5" t="str">
        <f>IF(ISERROR(
IF(L109="","",VLOOKUP(L109,'Cadastro de Cargos'!$C$7:$D$100,2,0))),"",IF(L109="","",VLOOKUP(L109,'Cadastro de Cargos'!$C$7:$D$100,2,0)))</f>
        <v/>
      </c>
      <c r="N109" s="5" t="str">
        <f t="shared" ca="1" si="31"/>
        <v/>
      </c>
      <c r="O109" s="57" t="str">
        <f t="shared" ca="1" si="32"/>
        <v/>
      </c>
      <c r="P109" s="57" t="str">
        <f>IF(ISERROR(
IF(W109="","",IF(AND(W109&lt;='Cad Iniciais'!$D$6,Y109&gt;'Cad Iniciais'!$D$6),1,0))),"",IF(W109="","",IF(AND(W109&lt;='Cad Iniciais'!$D$6,Y109&gt;'Cad Iniciais'!$D$6),1,0)))</f>
        <v/>
      </c>
      <c r="Q109" s="57" t="str">
        <f>IF(ISERROR(
IF(W109="","",IF(AND(W109&lt;=('Cad Iniciais'!$D$6-1),Y109&gt;'Cad Iniciais'!$D$6-1),1,0))),"",IF(W109="","",IF(W109="","",IF(AND(W109&lt;=('Cad Iniciais'!$D$6-1),Y109&gt;'Cad Iniciais'!$D$6-1),1,0))))</f>
        <v/>
      </c>
      <c r="R109" s="26" t="str">
        <f t="shared" ca="1" si="33"/>
        <v/>
      </c>
      <c r="S109" s="26" t="str">
        <f t="shared" ca="1" si="34"/>
        <v/>
      </c>
      <c r="T109" s="26" t="str">
        <f t="shared" ca="1" si="35"/>
        <v/>
      </c>
      <c r="U109" s="26" t="str">
        <f>IF(ISERROR(
IF(H109="","",IF(YEAR(H109)&lt;='Cad Iniciais'!$D$6,"SIM",""))),"",IF(H109="","",IF(YEAR(H109)&lt;='Cad Iniciais'!$D$6,"SIM","")))</f>
        <v/>
      </c>
      <c r="V109" s="26" t="str">
        <f ca="1">IF(ISERROR(
IF(H109="","",IF(AND(YEAR(H109)='Cad Iniciais'!$D$6,I109="Ativo",TODAY()-H109&gt;90),"SIM",IF(AND(YEAR(H109)='Cad Iniciais'!$D$6,I109-H109&gt;90),"SIM","")))),"",IF(H109="","",IF(AND(YEAR(H109)='Cad Iniciais'!$D$6,I109="Ativo",TODAY()-H109&gt;90),"SIM",IF(AND(YEAR(H109)='Cad Iniciais'!$D$6,I109-H109&gt;90),"SIM",""))))</f>
        <v/>
      </c>
      <c r="W109" s="26" t="str">
        <f t="shared" si="36"/>
        <v/>
      </c>
      <c r="X109" s="26" t="str">
        <f t="shared" si="37"/>
        <v/>
      </c>
      <c r="Y109" s="26" t="str">
        <f t="shared" si="38"/>
        <v/>
      </c>
      <c r="Z109" s="26" t="str">
        <f t="shared" si="39"/>
        <v/>
      </c>
      <c r="AA109" s="26" t="str">
        <f>IF(ISERROR(
IF(W109="","",IF(AND(W109&lt;='Cad Iniciais'!$D$6,Y109&gt;'Cad Iniciais'!$D$6),1,0))),"",IF(W109="","",IF(AND(W109&lt;='Cad Iniciais'!$D$6,Y109&gt;'Cad Iniciais'!$D$6),1,0)))</f>
        <v/>
      </c>
      <c r="AB109" s="26" t="str">
        <f>IF(ISERROR(
IF(W109="","",IF(AND(W109&lt;=('Cad Iniciais'!$D$6-1),Y109&gt;'Cad Iniciais'!$D$6-1),1,0))),"",IF(W109="","",IF(W109="","",IF(AND(W109&lt;=('Cad Iniciais'!$D$6-1),Y109&gt;'Cad Iniciais'!$D$6-1),1,0))))</f>
        <v/>
      </c>
      <c r="AC109" s="61" t="str">
        <f>IF(ISERROR(
IF(I109="Ativo","",VLOOKUP(C109,Demissões!$C$6:$E$100,3,0))),"",IF(I109="Ativo","",VLOOKUP(C109,Demissões!$C$6:$E$100,3,0)))</f>
        <v/>
      </c>
      <c r="AD109" s="5"/>
      <c r="AE109" s="5"/>
      <c r="AF109" s="5"/>
      <c r="AG109" s="5"/>
      <c r="AH109" s="5"/>
      <c r="AI109" s="5"/>
      <c r="AJ109" s="70" t="str">
        <f>IF(C109="","",COUNTIF(Absenteismo!$D$6:$D$100,'Cadastro de Funcionários'!C109))</f>
        <v/>
      </c>
      <c r="AK109" s="70" t="str">
        <f>IF($C109="","",COUNTIFS(Absenteismo!$D$6:$D$100,'Cadastro de Funcionários'!$C109,Absenteismo!$E$6:$E$100,"Sim"))</f>
        <v/>
      </c>
      <c r="AL109" s="70" t="str">
        <f>IF($C109="","",COUNTIFS(Absenteismo!$D$6:$D$100,'Cadastro de Funcionários'!$C109,Absenteismo!$E$6:$E$100,"Não"))</f>
        <v/>
      </c>
      <c r="AM109" s="70" t="str">
        <f>IF($C109="","",COUNTIFS(Absenteismo!$D$6:$D$100,'Cadastro de Funcionários'!$C109,Absenteismo!$E$6:$E$100,"Sim",Absenteismo!$F$6:$F$100,"Sim"))</f>
        <v/>
      </c>
      <c r="AN109" s="70" t="str">
        <f>IF($C109="","",COUNTIFS(Absenteismo!$D$6:$D$100,'Cadastro de Funcionários'!$C109,Absenteismo!$E$6:$E$100,"Sim",Absenteismo!$F$6:$F$100,"Não"))</f>
        <v/>
      </c>
      <c r="AO109" s="26"/>
      <c r="AP109" s="26"/>
      <c r="AQ109" s="26"/>
    </row>
    <row r="110" spans="1:43" ht="22.5" customHeight="1">
      <c r="A110" s="29"/>
      <c r="B110" s="5"/>
      <c r="C110" s="37"/>
      <c r="D110" s="37"/>
      <c r="E110" s="37"/>
      <c r="F110" s="37"/>
      <c r="G110" s="37"/>
      <c r="H110" s="68"/>
      <c r="I110" s="68"/>
      <c r="J110" s="76" t="str">
        <f t="shared" si="30"/>
        <v/>
      </c>
      <c r="K110" s="5"/>
      <c r="L110" s="5" t="str">
        <f>IF(ISERROR(
IF(G110="","",VLOOKUP(C110,Promoções!$C$6:$F$292,4,0))),G110,IF(G110="","",VLOOKUP(C110,Promoções!$C$6:$F$292,4,0)))</f>
        <v/>
      </c>
      <c r="M110" s="5" t="str">
        <f>IF(ISERROR(
IF(L110="","",VLOOKUP(L110,'Cadastro de Cargos'!$C$7:$D$100,2,0))),"",IF(L110="","",VLOOKUP(L110,'Cadastro de Cargos'!$C$7:$D$100,2,0)))</f>
        <v/>
      </c>
      <c r="N110" s="5" t="str">
        <f t="shared" ca="1" si="31"/>
        <v/>
      </c>
      <c r="O110" s="57" t="str">
        <f t="shared" ca="1" si="32"/>
        <v/>
      </c>
      <c r="P110" s="57" t="str">
        <f>IF(ISERROR(
IF(W110="","",IF(AND(W110&lt;='Cad Iniciais'!$D$6,Y110&gt;'Cad Iniciais'!$D$6),1,0))),"",IF(W110="","",IF(AND(W110&lt;='Cad Iniciais'!$D$6,Y110&gt;'Cad Iniciais'!$D$6),1,0)))</f>
        <v/>
      </c>
      <c r="Q110" s="57" t="str">
        <f>IF(ISERROR(
IF(W110="","",IF(AND(W110&lt;=('Cad Iniciais'!$D$6-1),Y110&gt;'Cad Iniciais'!$D$6-1),1,0))),"",IF(W110="","",IF(W110="","",IF(AND(W110&lt;=('Cad Iniciais'!$D$6-1),Y110&gt;'Cad Iniciais'!$D$6-1),1,0))))</f>
        <v/>
      </c>
      <c r="R110" s="26" t="str">
        <f t="shared" ca="1" si="33"/>
        <v/>
      </c>
      <c r="S110" s="26" t="str">
        <f t="shared" ca="1" si="34"/>
        <v/>
      </c>
      <c r="T110" s="26" t="str">
        <f t="shared" ca="1" si="35"/>
        <v/>
      </c>
      <c r="U110" s="26" t="str">
        <f>IF(ISERROR(
IF(H110="","",IF(YEAR(H110)&lt;='Cad Iniciais'!$D$6,"SIM",""))),"",IF(H110="","",IF(YEAR(H110)&lt;='Cad Iniciais'!$D$6,"SIM","")))</f>
        <v/>
      </c>
      <c r="V110" s="26" t="str">
        <f ca="1">IF(ISERROR(
IF(H110="","",IF(AND(YEAR(H110)='Cad Iniciais'!$D$6,I110="Ativo",TODAY()-H110&gt;90),"SIM",IF(AND(YEAR(H110)='Cad Iniciais'!$D$6,I110-H110&gt;90),"SIM","")))),"",IF(H110="","",IF(AND(YEAR(H110)='Cad Iniciais'!$D$6,I110="Ativo",TODAY()-H110&gt;90),"SIM",IF(AND(YEAR(H110)='Cad Iniciais'!$D$6,I110-H110&gt;90),"SIM",""))))</f>
        <v/>
      </c>
      <c r="W110" s="26" t="str">
        <f t="shared" si="36"/>
        <v/>
      </c>
      <c r="X110" s="26" t="str">
        <f t="shared" si="37"/>
        <v/>
      </c>
      <c r="Y110" s="26" t="str">
        <f t="shared" si="38"/>
        <v/>
      </c>
      <c r="Z110" s="26" t="str">
        <f t="shared" si="39"/>
        <v/>
      </c>
      <c r="AA110" s="26" t="str">
        <f>IF(ISERROR(
IF(W110="","",IF(AND(W110&lt;='Cad Iniciais'!$D$6,Y110&gt;'Cad Iniciais'!$D$6),1,0))),"",IF(W110="","",IF(AND(W110&lt;='Cad Iniciais'!$D$6,Y110&gt;'Cad Iniciais'!$D$6),1,0)))</f>
        <v/>
      </c>
      <c r="AB110" s="26" t="str">
        <f>IF(ISERROR(
IF(W110="","",IF(AND(W110&lt;=('Cad Iniciais'!$D$6-1),Y110&gt;'Cad Iniciais'!$D$6-1),1,0))),"",IF(W110="","",IF(W110="","",IF(AND(W110&lt;=('Cad Iniciais'!$D$6-1),Y110&gt;'Cad Iniciais'!$D$6-1),1,0))))</f>
        <v/>
      </c>
      <c r="AC110" s="61" t="str">
        <f>IF(ISERROR(
IF(I110="Ativo","",VLOOKUP(C110,Demissões!$C$6:$E$100,3,0))),"",IF(I110="Ativo","",VLOOKUP(C110,Demissões!$C$6:$E$100,3,0)))</f>
        <v/>
      </c>
      <c r="AD110" s="5"/>
      <c r="AE110" s="5"/>
      <c r="AF110" s="5"/>
      <c r="AG110" s="5"/>
      <c r="AH110" s="5"/>
      <c r="AI110" s="5"/>
      <c r="AJ110" s="70" t="str">
        <f>IF(C110="","",COUNTIF(Absenteismo!$D$6:$D$100,'Cadastro de Funcionários'!C110))</f>
        <v/>
      </c>
      <c r="AK110" s="70" t="str">
        <f>IF($C110="","",COUNTIFS(Absenteismo!$D$6:$D$100,'Cadastro de Funcionários'!$C110,Absenteismo!$E$6:$E$100,"Sim"))</f>
        <v/>
      </c>
      <c r="AL110" s="70" t="str">
        <f>IF($C110="","",COUNTIFS(Absenteismo!$D$6:$D$100,'Cadastro de Funcionários'!$C110,Absenteismo!$E$6:$E$100,"Não"))</f>
        <v/>
      </c>
      <c r="AM110" s="70" t="str">
        <f>IF($C110="","",COUNTIFS(Absenteismo!$D$6:$D$100,'Cadastro de Funcionários'!$C110,Absenteismo!$E$6:$E$100,"Sim",Absenteismo!$F$6:$F$100,"Sim"))</f>
        <v/>
      </c>
      <c r="AN110" s="70" t="str">
        <f>IF($C110="","",COUNTIFS(Absenteismo!$D$6:$D$100,'Cadastro de Funcionários'!$C110,Absenteismo!$E$6:$E$100,"Sim",Absenteismo!$F$6:$F$100,"Não"))</f>
        <v/>
      </c>
      <c r="AO110" s="26"/>
      <c r="AP110" s="26"/>
      <c r="AQ110" s="26"/>
    </row>
    <row r="111" spans="1:43" ht="22.5" customHeight="1">
      <c r="A111" s="29"/>
      <c r="B111" s="5"/>
      <c r="C111" s="37"/>
      <c r="D111" s="37"/>
      <c r="E111" s="37"/>
      <c r="F111" s="37"/>
      <c r="G111" s="37"/>
      <c r="H111" s="68"/>
      <c r="I111" s="68"/>
      <c r="J111" s="76" t="str">
        <f t="shared" si="30"/>
        <v/>
      </c>
      <c r="K111" s="5"/>
      <c r="L111" s="5" t="str">
        <f>IF(ISERROR(
IF(G111="","",VLOOKUP(C111,Promoções!$C$6:$F$292,4,0))),G111,IF(G111="","",VLOOKUP(C111,Promoções!$C$6:$F$292,4,0)))</f>
        <v/>
      </c>
      <c r="M111" s="5" t="str">
        <f>IF(ISERROR(
IF(L111="","",VLOOKUP(L111,'Cadastro de Cargos'!$C$7:$D$100,2,0))),"",IF(L111="","",VLOOKUP(L111,'Cadastro de Cargos'!$C$7:$D$100,2,0)))</f>
        <v/>
      </c>
      <c r="N111" s="5" t="str">
        <f t="shared" ca="1" si="31"/>
        <v/>
      </c>
      <c r="O111" s="57" t="str">
        <f t="shared" ca="1" si="32"/>
        <v/>
      </c>
      <c r="P111" s="57" t="str">
        <f>IF(ISERROR(
IF(W111="","",IF(AND(W111&lt;='Cad Iniciais'!$D$6,Y111&gt;'Cad Iniciais'!$D$6),1,0))),"",IF(W111="","",IF(AND(W111&lt;='Cad Iniciais'!$D$6,Y111&gt;'Cad Iniciais'!$D$6),1,0)))</f>
        <v/>
      </c>
      <c r="Q111" s="57" t="str">
        <f>IF(ISERROR(
IF(W111="","",IF(AND(W111&lt;=('Cad Iniciais'!$D$6-1),Y111&gt;'Cad Iniciais'!$D$6-1),1,0))),"",IF(W111="","",IF(W111="","",IF(AND(W111&lt;=('Cad Iniciais'!$D$6-1),Y111&gt;'Cad Iniciais'!$D$6-1),1,0))))</f>
        <v/>
      </c>
      <c r="R111" s="26" t="str">
        <f t="shared" ca="1" si="33"/>
        <v/>
      </c>
      <c r="S111" s="26" t="str">
        <f t="shared" ca="1" si="34"/>
        <v/>
      </c>
      <c r="T111" s="26" t="str">
        <f t="shared" ca="1" si="35"/>
        <v/>
      </c>
      <c r="U111" s="26" t="str">
        <f>IF(ISERROR(
IF(H111="","",IF(YEAR(H111)&lt;='Cad Iniciais'!$D$6,"SIM",""))),"",IF(H111="","",IF(YEAR(H111)&lt;='Cad Iniciais'!$D$6,"SIM","")))</f>
        <v/>
      </c>
      <c r="V111" s="26" t="str">
        <f ca="1">IF(ISERROR(
IF(H111="","",IF(AND(YEAR(H111)='Cad Iniciais'!$D$6,I111="Ativo",TODAY()-H111&gt;90),"SIM",IF(AND(YEAR(H111)='Cad Iniciais'!$D$6,I111-H111&gt;90),"SIM","")))),"",IF(H111="","",IF(AND(YEAR(H111)='Cad Iniciais'!$D$6,I111="Ativo",TODAY()-H111&gt;90),"SIM",IF(AND(YEAR(H111)='Cad Iniciais'!$D$6,I111-H111&gt;90),"SIM",""))))</f>
        <v/>
      </c>
      <c r="W111" s="26" t="str">
        <f t="shared" si="36"/>
        <v/>
      </c>
      <c r="X111" s="26" t="str">
        <f t="shared" si="37"/>
        <v/>
      </c>
      <c r="Y111" s="26" t="str">
        <f t="shared" si="38"/>
        <v/>
      </c>
      <c r="Z111" s="26" t="str">
        <f t="shared" si="39"/>
        <v/>
      </c>
      <c r="AA111" s="26" t="str">
        <f>IF(ISERROR(
IF(W111="","",IF(AND(W111&lt;='Cad Iniciais'!$D$6,Y111&gt;'Cad Iniciais'!$D$6),1,0))),"",IF(W111="","",IF(AND(W111&lt;='Cad Iniciais'!$D$6,Y111&gt;'Cad Iniciais'!$D$6),1,0)))</f>
        <v/>
      </c>
      <c r="AB111" s="26" t="str">
        <f>IF(ISERROR(
IF(W111="","",IF(AND(W111&lt;=('Cad Iniciais'!$D$6-1),Y111&gt;'Cad Iniciais'!$D$6-1),1,0))),"",IF(W111="","",IF(W111="","",IF(AND(W111&lt;=('Cad Iniciais'!$D$6-1),Y111&gt;'Cad Iniciais'!$D$6-1),1,0))))</f>
        <v/>
      </c>
      <c r="AC111" s="61" t="str">
        <f>IF(ISERROR(
IF(I111="Ativo","",VLOOKUP(C111,Demissões!$C$6:$E$100,3,0))),"",IF(I111="Ativo","",VLOOKUP(C111,Demissões!$C$6:$E$100,3,0)))</f>
        <v/>
      </c>
      <c r="AD111" s="5"/>
      <c r="AE111" s="5"/>
      <c r="AF111" s="5"/>
      <c r="AG111" s="5"/>
      <c r="AH111" s="5"/>
      <c r="AI111" s="5"/>
      <c r="AJ111" s="70" t="str">
        <f>IF(C111="","",COUNTIF(Absenteismo!$D$6:$D$100,'Cadastro de Funcionários'!C111))</f>
        <v/>
      </c>
      <c r="AK111" s="70" t="str">
        <f>IF($C111="","",COUNTIFS(Absenteismo!$D$6:$D$100,'Cadastro de Funcionários'!$C111,Absenteismo!$E$6:$E$100,"Sim"))</f>
        <v/>
      </c>
      <c r="AL111" s="70" t="str">
        <f>IF($C111="","",COUNTIFS(Absenteismo!$D$6:$D$100,'Cadastro de Funcionários'!$C111,Absenteismo!$E$6:$E$100,"Não"))</f>
        <v/>
      </c>
      <c r="AM111" s="70" t="str">
        <f>IF($C111="","",COUNTIFS(Absenteismo!$D$6:$D$100,'Cadastro de Funcionários'!$C111,Absenteismo!$E$6:$E$100,"Sim",Absenteismo!$F$6:$F$100,"Sim"))</f>
        <v/>
      </c>
      <c r="AN111" s="70" t="str">
        <f>IF($C111="","",COUNTIFS(Absenteismo!$D$6:$D$100,'Cadastro de Funcionários'!$C111,Absenteismo!$E$6:$E$100,"Sim",Absenteismo!$F$6:$F$100,"Não"))</f>
        <v/>
      </c>
      <c r="AO111" s="26"/>
      <c r="AP111" s="26"/>
      <c r="AQ111" s="26"/>
    </row>
    <row r="112" spans="1:43" ht="22.5" customHeight="1">
      <c r="A112" s="29"/>
      <c r="B112" s="5"/>
      <c r="C112" s="37"/>
      <c r="D112" s="37"/>
      <c r="E112" s="37"/>
      <c r="F112" s="37"/>
      <c r="G112" s="37"/>
      <c r="H112" s="68"/>
      <c r="I112" s="68"/>
      <c r="J112" s="76" t="str">
        <f t="shared" si="30"/>
        <v/>
      </c>
      <c r="K112" s="5"/>
      <c r="L112" s="5" t="str">
        <f>IF(ISERROR(
IF(G112="","",VLOOKUP(C112,Promoções!$C$6:$F$292,4,0))),G112,IF(G112="","",VLOOKUP(C112,Promoções!$C$6:$F$292,4,0)))</f>
        <v/>
      </c>
      <c r="M112" s="5" t="str">
        <f>IF(ISERROR(
IF(L112="","",VLOOKUP(L112,'Cadastro de Cargos'!$C$7:$D$100,2,0))),"",IF(L112="","",VLOOKUP(L112,'Cadastro de Cargos'!$C$7:$D$100,2,0)))</f>
        <v/>
      </c>
      <c r="N112" s="5" t="str">
        <f t="shared" ca="1" si="31"/>
        <v/>
      </c>
      <c r="O112" s="57" t="str">
        <f t="shared" ca="1" si="32"/>
        <v/>
      </c>
      <c r="P112" s="57" t="str">
        <f>IF(ISERROR(
IF(W112="","",IF(AND(W112&lt;='Cad Iniciais'!$D$6,Y112&gt;'Cad Iniciais'!$D$6),1,0))),"",IF(W112="","",IF(AND(W112&lt;='Cad Iniciais'!$D$6,Y112&gt;'Cad Iniciais'!$D$6),1,0)))</f>
        <v/>
      </c>
      <c r="Q112" s="57" t="str">
        <f>IF(ISERROR(
IF(W112="","",IF(AND(W112&lt;=('Cad Iniciais'!$D$6-1),Y112&gt;'Cad Iniciais'!$D$6-1),1,0))),"",IF(W112="","",IF(W112="","",IF(AND(W112&lt;=('Cad Iniciais'!$D$6-1),Y112&gt;'Cad Iniciais'!$D$6-1),1,0))))</f>
        <v/>
      </c>
      <c r="R112" s="26" t="str">
        <f t="shared" ca="1" si="33"/>
        <v/>
      </c>
      <c r="S112" s="26" t="str">
        <f t="shared" ca="1" si="34"/>
        <v/>
      </c>
      <c r="T112" s="26" t="str">
        <f t="shared" ca="1" si="35"/>
        <v/>
      </c>
      <c r="U112" s="26" t="str">
        <f>IF(ISERROR(
IF(H112="","",IF(YEAR(H112)&lt;='Cad Iniciais'!$D$6,"SIM",""))),"",IF(H112="","",IF(YEAR(H112)&lt;='Cad Iniciais'!$D$6,"SIM","")))</f>
        <v/>
      </c>
      <c r="V112" s="26" t="str">
        <f ca="1">IF(ISERROR(
IF(H112="","",IF(AND(YEAR(H112)='Cad Iniciais'!$D$6,I112="Ativo",TODAY()-H112&gt;90),"SIM",IF(AND(YEAR(H112)='Cad Iniciais'!$D$6,I112-H112&gt;90),"SIM","")))),"",IF(H112="","",IF(AND(YEAR(H112)='Cad Iniciais'!$D$6,I112="Ativo",TODAY()-H112&gt;90),"SIM",IF(AND(YEAR(H112)='Cad Iniciais'!$D$6,I112-H112&gt;90),"SIM",""))))</f>
        <v/>
      </c>
      <c r="W112" s="26" t="str">
        <f t="shared" si="36"/>
        <v/>
      </c>
      <c r="X112" s="26" t="str">
        <f t="shared" si="37"/>
        <v/>
      </c>
      <c r="Y112" s="26" t="str">
        <f t="shared" si="38"/>
        <v/>
      </c>
      <c r="Z112" s="26" t="str">
        <f t="shared" si="39"/>
        <v/>
      </c>
      <c r="AA112" s="26" t="str">
        <f>IF(ISERROR(
IF(W112="","",IF(AND(W112&lt;='Cad Iniciais'!$D$6,Y112&gt;'Cad Iniciais'!$D$6),1,0))),"",IF(W112="","",IF(AND(W112&lt;='Cad Iniciais'!$D$6,Y112&gt;'Cad Iniciais'!$D$6),1,0)))</f>
        <v/>
      </c>
      <c r="AB112" s="26" t="str">
        <f>IF(ISERROR(
IF(W112="","",IF(AND(W112&lt;=('Cad Iniciais'!$D$6-1),Y112&gt;'Cad Iniciais'!$D$6-1),1,0))),"",IF(W112="","",IF(W112="","",IF(AND(W112&lt;=('Cad Iniciais'!$D$6-1),Y112&gt;'Cad Iniciais'!$D$6-1),1,0))))</f>
        <v/>
      </c>
      <c r="AC112" s="61" t="str">
        <f>IF(ISERROR(
IF(I112="Ativo","",VLOOKUP(C112,Demissões!$C$6:$E$100,3,0))),"",IF(I112="Ativo","",VLOOKUP(C112,Demissões!$C$6:$E$100,3,0)))</f>
        <v/>
      </c>
      <c r="AD112" s="5"/>
      <c r="AE112" s="5"/>
      <c r="AF112" s="5"/>
      <c r="AG112" s="5"/>
      <c r="AH112" s="5"/>
      <c r="AI112" s="5"/>
      <c r="AJ112" s="70" t="str">
        <f>IF(C112="","",COUNTIF(Absenteismo!$D$6:$D$100,'Cadastro de Funcionários'!C112))</f>
        <v/>
      </c>
      <c r="AK112" s="70" t="str">
        <f>IF($C112="","",COUNTIFS(Absenteismo!$D$6:$D$100,'Cadastro de Funcionários'!$C112,Absenteismo!$E$6:$E$100,"Sim"))</f>
        <v/>
      </c>
      <c r="AL112" s="70" t="str">
        <f>IF($C112="","",COUNTIFS(Absenteismo!$D$6:$D$100,'Cadastro de Funcionários'!$C112,Absenteismo!$E$6:$E$100,"Não"))</f>
        <v/>
      </c>
      <c r="AM112" s="70" t="str">
        <f>IF($C112="","",COUNTIFS(Absenteismo!$D$6:$D$100,'Cadastro de Funcionários'!$C112,Absenteismo!$E$6:$E$100,"Sim",Absenteismo!$F$6:$F$100,"Sim"))</f>
        <v/>
      </c>
      <c r="AN112" s="70" t="str">
        <f>IF($C112="","",COUNTIFS(Absenteismo!$D$6:$D$100,'Cadastro de Funcionários'!$C112,Absenteismo!$E$6:$E$100,"Sim",Absenteismo!$F$6:$F$100,"Não"))</f>
        <v/>
      </c>
      <c r="AO112" s="26"/>
      <c r="AP112" s="26"/>
      <c r="AQ112" s="26"/>
    </row>
    <row r="113" spans="1:43" ht="22.5" customHeight="1">
      <c r="A113" s="29"/>
      <c r="B113" s="5"/>
      <c r="C113" s="37"/>
      <c r="D113" s="37"/>
      <c r="E113" s="37"/>
      <c r="F113" s="37"/>
      <c r="G113" s="37"/>
      <c r="H113" s="68"/>
      <c r="I113" s="68"/>
      <c r="J113" s="76" t="str">
        <f t="shared" si="30"/>
        <v/>
      </c>
      <c r="K113" s="5"/>
      <c r="L113" s="5" t="str">
        <f>IF(ISERROR(
IF(G113="","",VLOOKUP(C113,Promoções!$C$6:$F$292,4,0))),G113,IF(G113="","",VLOOKUP(C113,Promoções!$C$6:$F$292,4,0)))</f>
        <v/>
      </c>
      <c r="M113" s="5" t="str">
        <f>IF(ISERROR(
IF(L113="","",VLOOKUP(L113,'Cadastro de Cargos'!$C$7:$D$100,2,0))),"",IF(L113="","",VLOOKUP(L113,'Cadastro de Cargos'!$C$7:$D$100,2,0)))</f>
        <v/>
      </c>
      <c r="N113" s="5" t="str">
        <f t="shared" ca="1" si="31"/>
        <v/>
      </c>
      <c r="O113" s="57" t="str">
        <f t="shared" ca="1" si="32"/>
        <v/>
      </c>
      <c r="P113" s="57" t="str">
        <f>IF(ISERROR(
IF(W113="","",IF(AND(W113&lt;='Cad Iniciais'!$D$6,Y113&gt;'Cad Iniciais'!$D$6),1,0))),"",IF(W113="","",IF(AND(W113&lt;='Cad Iniciais'!$D$6,Y113&gt;'Cad Iniciais'!$D$6),1,0)))</f>
        <v/>
      </c>
      <c r="Q113" s="57" t="str">
        <f>IF(ISERROR(
IF(W113="","",IF(AND(W113&lt;=('Cad Iniciais'!$D$6-1),Y113&gt;'Cad Iniciais'!$D$6-1),1,0))),"",IF(W113="","",IF(W113="","",IF(AND(W113&lt;=('Cad Iniciais'!$D$6-1),Y113&gt;'Cad Iniciais'!$D$6-1),1,0))))</f>
        <v/>
      </c>
      <c r="R113" s="26" t="str">
        <f t="shared" ca="1" si="33"/>
        <v/>
      </c>
      <c r="S113" s="26" t="str">
        <f t="shared" ca="1" si="34"/>
        <v/>
      </c>
      <c r="T113" s="26" t="str">
        <f t="shared" ca="1" si="35"/>
        <v/>
      </c>
      <c r="U113" s="26" t="str">
        <f>IF(ISERROR(
IF(H113="","",IF(YEAR(H113)&lt;='Cad Iniciais'!$D$6,"SIM",""))),"",IF(H113="","",IF(YEAR(H113)&lt;='Cad Iniciais'!$D$6,"SIM","")))</f>
        <v/>
      </c>
      <c r="V113" s="26" t="str">
        <f ca="1">IF(ISERROR(
IF(H113="","",IF(AND(YEAR(H113)='Cad Iniciais'!$D$6,I113="Ativo",TODAY()-H113&gt;90),"SIM",IF(AND(YEAR(H113)='Cad Iniciais'!$D$6,I113-H113&gt;90),"SIM","")))),"",IF(H113="","",IF(AND(YEAR(H113)='Cad Iniciais'!$D$6,I113="Ativo",TODAY()-H113&gt;90),"SIM",IF(AND(YEAR(H113)='Cad Iniciais'!$D$6,I113-H113&gt;90),"SIM",""))))</f>
        <v/>
      </c>
      <c r="W113" s="26" t="str">
        <f t="shared" si="36"/>
        <v/>
      </c>
      <c r="X113" s="26" t="str">
        <f t="shared" si="37"/>
        <v/>
      </c>
      <c r="Y113" s="26" t="str">
        <f t="shared" si="38"/>
        <v/>
      </c>
      <c r="Z113" s="26" t="str">
        <f t="shared" si="39"/>
        <v/>
      </c>
      <c r="AA113" s="26" t="str">
        <f>IF(ISERROR(
IF(W113="","",IF(AND(W113&lt;='Cad Iniciais'!$D$6,Y113&gt;'Cad Iniciais'!$D$6),1,0))),"",IF(W113="","",IF(AND(W113&lt;='Cad Iniciais'!$D$6,Y113&gt;'Cad Iniciais'!$D$6),1,0)))</f>
        <v/>
      </c>
      <c r="AB113" s="26" t="str">
        <f>IF(ISERROR(
IF(W113="","",IF(AND(W113&lt;=('Cad Iniciais'!$D$6-1),Y113&gt;'Cad Iniciais'!$D$6-1),1,0))),"",IF(W113="","",IF(W113="","",IF(AND(W113&lt;=('Cad Iniciais'!$D$6-1),Y113&gt;'Cad Iniciais'!$D$6-1),1,0))))</f>
        <v/>
      </c>
      <c r="AC113" s="61" t="str">
        <f>IF(ISERROR(
IF(I113="Ativo","",VLOOKUP(C113,Demissões!$C$6:$E$100,3,0))),"",IF(I113="Ativo","",VLOOKUP(C113,Demissões!$C$6:$E$100,3,0)))</f>
        <v/>
      </c>
      <c r="AD113" s="5"/>
      <c r="AE113" s="5"/>
      <c r="AF113" s="5"/>
      <c r="AG113" s="5"/>
      <c r="AH113" s="5"/>
      <c r="AI113" s="5"/>
      <c r="AJ113" s="70" t="str">
        <f>IF(C113="","",COUNTIF(Absenteismo!$D$6:$D$100,'Cadastro de Funcionários'!C113))</f>
        <v/>
      </c>
      <c r="AK113" s="70" t="str">
        <f>IF($C113="","",COUNTIFS(Absenteismo!$D$6:$D$100,'Cadastro de Funcionários'!$C113,Absenteismo!$E$6:$E$100,"Sim"))</f>
        <v/>
      </c>
      <c r="AL113" s="70" t="str">
        <f>IF($C113="","",COUNTIFS(Absenteismo!$D$6:$D$100,'Cadastro de Funcionários'!$C113,Absenteismo!$E$6:$E$100,"Não"))</f>
        <v/>
      </c>
      <c r="AM113" s="70" t="str">
        <f>IF($C113="","",COUNTIFS(Absenteismo!$D$6:$D$100,'Cadastro de Funcionários'!$C113,Absenteismo!$E$6:$E$100,"Sim",Absenteismo!$F$6:$F$100,"Sim"))</f>
        <v/>
      </c>
      <c r="AN113" s="70" t="str">
        <f>IF($C113="","",COUNTIFS(Absenteismo!$D$6:$D$100,'Cadastro de Funcionários'!$C113,Absenteismo!$E$6:$E$100,"Sim",Absenteismo!$F$6:$F$100,"Não"))</f>
        <v/>
      </c>
      <c r="AO113" s="26"/>
      <c r="AP113" s="26"/>
      <c r="AQ113" s="26"/>
    </row>
    <row r="114" spans="1:43" ht="22.5" customHeight="1">
      <c r="A114" s="29"/>
      <c r="B114" s="5"/>
      <c r="C114" s="37"/>
      <c r="D114" s="37"/>
      <c r="E114" s="37"/>
      <c r="F114" s="37"/>
      <c r="G114" s="37"/>
      <c r="H114" s="68"/>
      <c r="I114" s="68"/>
      <c r="J114" s="76" t="str">
        <f t="shared" si="30"/>
        <v/>
      </c>
      <c r="K114" s="5"/>
      <c r="L114" s="5" t="str">
        <f>IF(ISERROR(
IF(G114="","",VLOOKUP(C114,Promoções!$C$6:$F$292,4,0))),G114,IF(G114="","",VLOOKUP(C114,Promoções!$C$6:$F$292,4,0)))</f>
        <v/>
      </c>
      <c r="M114" s="5" t="str">
        <f>IF(ISERROR(
IF(L114="","",VLOOKUP(L114,'Cadastro de Cargos'!$C$7:$D$100,2,0))),"",IF(L114="","",VLOOKUP(L114,'Cadastro de Cargos'!$C$7:$D$100,2,0)))</f>
        <v/>
      </c>
      <c r="N114" s="5" t="str">
        <f t="shared" ca="1" si="31"/>
        <v/>
      </c>
      <c r="O114" s="57" t="str">
        <f t="shared" ca="1" si="32"/>
        <v/>
      </c>
      <c r="P114" s="57" t="str">
        <f>IF(ISERROR(
IF(W114="","",IF(AND(W114&lt;='Cad Iniciais'!$D$6,Y114&gt;'Cad Iniciais'!$D$6),1,0))),"",IF(W114="","",IF(AND(W114&lt;='Cad Iniciais'!$D$6,Y114&gt;'Cad Iniciais'!$D$6),1,0)))</f>
        <v/>
      </c>
      <c r="Q114" s="57" t="str">
        <f>IF(ISERROR(
IF(W114="","",IF(AND(W114&lt;=('Cad Iniciais'!$D$6-1),Y114&gt;'Cad Iniciais'!$D$6-1),1,0))),"",IF(W114="","",IF(W114="","",IF(AND(W114&lt;=('Cad Iniciais'!$D$6-1),Y114&gt;'Cad Iniciais'!$D$6-1),1,0))))</f>
        <v/>
      </c>
      <c r="R114" s="26" t="str">
        <f t="shared" ca="1" si="33"/>
        <v/>
      </c>
      <c r="S114" s="26" t="str">
        <f t="shared" ca="1" si="34"/>
        <v/>
      </c>
      <c r="T114" s="26" t="str">
        <f t="shared" ca="1" si="35"/>
        <v/>
      </c>
      <c r="U114" s="26" t="str">
        <f>IF(ISERROR(
IF(H114="","",IF(YEAR(H114)&lt;='Cad Iniciais'!$D$6,"SIM",""))),"",IF(H114="","",IF(YEAR(H114)&lt;='Cad Iniciais'!$D$6,"SIM","")))</f>
        <v/>
      </c>
      <c r="V114" s="26" t="str">
        <f ca="1">IF(ISERROR(
IF(H114="","",IF(AND(YEAR(H114)='Cad Iniciais'!$D$6,I114="Ativo",TODAY()-H114&gt;90),"SIM",IF(AND(YEAR(H114)='Cad Iniciais'!$D$6,I114-H114&gt;90),"SIM","")))),"",IF(H114="","",IF(AND(YEAR(H114)='Cad Iniciais'!$D$6,I114="Ativo",TODAY()-H114&gt;90),"SIM",IF(AND(YEAR(H114)='Cad Iniciais'!$D$6,I114-H114&gt;90),"SIM",""))))</f>
        <v/>
      </c>
      <c r="W114" s="26" t="str">
        <f t="shared" si="36"/>
        <v/>
      </c>
      <c r="X114" s="26" t="str">
        <f t="shared" si="37"/>
        <v/>
      </c>
      <c r="Y114" s="26" t="str">
        <f t="shared" si="38"/>
        <v/>
      </c>
      <c r="Z114" s="26" t="str">
        <f t="shared" si="39"/>
        <v/>
      </c>
      <c r="AA114" s="26" t="str">
        <f>IF(ISERROR(
IF(W114="","",IF(AND(W114&lt;='Cad Iniciais'!$D$6,Y114&gt;'Cad Iniciais'!$D$6),1,0))),"",IF(W114="","",IF(AND(W114&lt;='Cad Iniciais'!$D$6,Y114&gt;'Cad Iniciais'!$D$6),1,0)))</f>
        <v/>
      </c>
      <c r="AB114" s="26" t="str">
        <f>IF(ISERROR(
IF(W114="","",IF(AND(W114&lt;=('Cad Iniciais'!$D$6-1),Y114&gt;'Cad Iniciais'!$D$6-1),1,0))),"",IF(W114="","",IF(W114="","",IF(AND(W114&lt;=('Cad Iniciais'!$D$6-1),Y114&gt;'Cad Iniciais'!$D$6-1),1,0))))</f>
        <v/>
      </c>
      <c r="AC114" s="61" t="str">
        <f>IF(ISERROR(
IF(I114="Ativo","",VLOOKUP(C114,Demissões!$C$6:$E$100,3,0))),"",IF(I114="Ativo","",VLOOKUP(C114,Demissões!$C$6:$E$100,3,0)))</f>
        <v/>
      </c>
      <c r="AD114" s="5"/>
      <c r="AE114" s="5"/>
      <c r="AF114" s="5"/>
      <c r="AG114" s="5"/>
      <c r="AH114" s="5"/>
      <c r="AI114" s="5"/>
      <c r="AJ114" s="70" t="str">
        <f>IF(C114="","",COUNTIF(Absenteismo!$D$6:$D$100,'Cadastro de Funcionários'!C114))</f>
        <v/>
      </c>
      <c r="AK114" s="70" t="str">
        <f>IF($C114="","",COUNTIFS(Absenteismo!$D$6:$D$100,'Cadastro de Funcionários'!$C114,Absenteismo!$E$6:$E$100,"Sim"))</f>
        <v/>
      </c>
      <c r="AL114" s="70" t="str">
        <f>IF($C114="","",COUNTIFS(Absenteismo!$D$6:$D$100,'Cadastro de Funcionários'!$C114,Absenteismo!$E$6:$E$100,"Não"))</f>
        <v/>
      </c>
      <c r="AM114" s="70" t="str">
        <f>IF($C114="","",COUNTIFS(Absenteismo!$D$6:$D$100,'Cadastro de Funcionários'!$C114,Absenteismo!$E$6:$E$100,"Sim",Absenteismo!$F$6:$F$100,"Sim"))</f>
        <v/>
      </c>
      <c r="AN114" s="70" t="str">
        <f>IF($C114="","",COUNTIFS(Absenteismo!$D$6:$D$100,'Cadastro de Funcionários'!$C114,Absenteismo!$E$6:$E$100,"Sim",Absenteismo!$F$6:$F$100,"Não"))</f>
        <v/>
      </c>
      <c r="AO114" s="26"/>
      <c r="AP114" s="26"/>
      <c r="AQ114" s="26"/>
    </row>
    <row r="115" spans="1:43" ht="22.5" customHeight="1">
      <c r="A115" s="29"/>
      <c r="B115" s="5"/>
      <c r="C115" s="37"/>
      <c r="D115" s="37"/>
      <c r="E115" s="37"/>
      <c r="F115" s="37"/>
      <c r="G115" s="37"/>
      <c r="H115" s="68"/>
      <c r="I115" s="68"/>
      <c r="J115" s="76" t="str">
        <f t="shared" si="30"/>
        <v/>
      </c>
      <c r="K115" s="5"/>
      <c r="L115" s="5" t="str">
        <f>IF(ISERROR(
IF(G115="","",VLOOKUP(C115,Promoções!$C$6:$F$292,4,0))),G115,IF(G115="","",VLOOKUP(C115,Promoções!$C$6:$F$292,4,0)))</f>
        <v/>
      </c>
      <c r="M115" s="5" t="str">
        <f>IF(ISERROR(
IF(L115="","",VLOOKUP(L115,'Cadastro de Cargos'!$C$7:$D$100,2,0))),"",IF(L115="","",VLOOKUP(L115,'Cadastro de Cargos'!$C$7:$D$100,2,0)))</f>
        <v/>
      </c>
      <c r="N115" s="5" t="str">
        <f t="shared" ca="1" si="31"/>
        <v/>
      </c>
      <c r="O115" s="57" t="str">
        <f t="shared" ca="1" si="32"/>
        <v/>
      </c>
      <c r="P115" s="57" t="str">
        <f>IF(ISERROR(
IF(W115="","",IF(AND(W115&lt;='Cad Iniciais'!$D$6,Y115&gt;'Cad Iniciais'!$D$6),1,0))),"",IF(W115="","",IF(AND(W115&lt;='Cad Iniciais'!$D$6,Y115&gt;'Cad Iniciais'!$D$6),1,0)))</f>
        <v/>
      </c>
      <c r="Q115" s="57" t="str">
        <f>IF(ISERROR(
IF(W115="","",IF(AND(W115&lt;=('Cad Iniciais'!$D$6-1),Y115&gt;'Cad Iniciais'!$D$6-1),1,0))),"",IF(W115="","",IF(W115="","",IF(AND(W115&lt;=('Cad Iniciais'!$D$6-1),Y115&gt;'Cad Iniciais'!$D$6-1),1,0))))</f>
        <v/>
      </c>
      <c r="R115" s="26" t="str">
        <f t="shared" ca="1" si="33"/>
        <v/>
      </c>
      <c r="S115" s="26" t="str">
        <f t="shared" ca="1" si="34"/>
        <v/>
      </c>
      <c r="T115" s="26" t="str">
        <f t="shared" ca="1" si="35"/>
        <v/>
      </c>
      <c r="U115" s="26" t="str">
        <f>IF(ISERROR(
IF(H115="","",IF(YEAR(H115)&lt;='Cad Iniciais'!$D$6,"SIM",""))),"",IF(H115="","",IF(YEAR(H115)&lt;='Cad Iniciais'!$D$6,"SIM","")))</f>
        <v/>
      </c>
      <c r="V115" s="26" t="str">
        <f ca="1">IF(ISERROR(
IF(H115="","",IF(AND(YEAR(H115)='Cad Iniciais'!$D$6,I115="Ativo",TODAY()-H115&gt;90),"SIM",IF(AND(YEAR(H115)='Cad Iniciais'!$D$6,I115-H115&gt;90),"SIM","")))),"",IF(H115="","",IF(AND(YEAR(H115)='Cad Iniciais'!$D$6,I115="Ativo",TODAY()-H115&gt;90),"SIM",IF(AND(YEAR(H115)='Cad Iniciais'!$D$6,I115-H115&gt;90),"SIM",""))))</f>
        <v/>
      </c>
      <c r="W115" s="26" t="str">
        <f t="shared" si="36"/>
        <v/>
      </c>
      <c r="X115" s="26" t="str">
        <f t="shared" si="37"/>
        <v/>
      </c>
      <c r="Y115" s="26" t="str">
        <f t="shared" si="38"/>
        <v/>
      </c>
      <c r="Z115" s="26" t="str">
        <f t="shared" si="39"/>
        <v/>
      </c>
      <c r="AA115" s="26" t="str">
        <f>IF(ISERROR(
IF(W115="","",IF(AND(W115&lt;='Cad Iniciais'!$D$6,Y115&gt;'Cad Iniciais'!$D$6),1,0))),"",IF(W115="","",IF(AND(W115&lt;='Cad Iniciais'!$D$6,Y115&gt;'Cad Iniciais'!$D$6),1,0)))</f>
        <v/>
      </c>
      <c r="AB115" s="26" t="str">
        <f>IF(ISERROR(
IF(W115="","",IF(AND(W115&lt;=('Cad Iniciais'!$D$6-1),Y115&gt;'Cad Iniciais'!$D$6-1),1,0))),"",IF(W115="","",IF(W115="","",IF(AND(W115&lt;=('Cad Iniciais'!$D$6-1),Y115&gt;'Cad Iniciais'!$D$6-1),1,0))))</f>
        <v/>
      </c>
      <c r="AC115" s="61" t="str">
        <f>IF(ISERROR(
IF(I115="Ativo","",VLOOKUP(C115,Demissões!$C$6:$E$100,3,0))),"",IF(I115="Ativo","",VLOOKUP(C115,Demissões!$C$6:$E$100,3,0)))</f>
        <v/>
      </c>
      <c r="AD115" s="5"/>
      <c r="AE115" s="5"/>
      <c r="AF115" s="5"/>
      <c r="AG115" s="5"/>
      <c r="AH115" s="5"/>
      <c r="AI115" s="5"/>
      <c r="AJ115" s="70" t="str">
        <f>IF(C115="","",COUNTIF(Absenteismo!$D$6:$D$100,'Cadastro de Funcionários'!C115))</f>
        <v/>
      </c>
      <c r="AK115" s="70" t="str">
        <f>IF($C115="","",COUNTIFS(Absenteismo!$D$6:$D$100,'Cadastro de Funcionários'!$C115,Absenteismo!$E$6:$E$100,"Sim"))</f>
        <v/>
      </c>
      <c r="AL115" s="70" t="str">
        <f>IF($C115="","",COUNTIFS(Absenteismo!$D$6:$D$100,'Cadastro de Funcionários'!$C115,Absenteismo!$E$6:$E$100,"Não"))</f>
        <v/>
      </c>
      <c r="AM115" s="70" t="str">
        <f>IF($C115="","",COUNTIFS(Absenteismo!$D$6:$D$100,'Cadastro de Funcionários'!$C115,Absenteismo!$E$6:$E$100,"Sim",Absenteismo!$F$6:$F$100,"Sim"))</f>
        <v/>
      </c>
      <c r="AN115" s="70" t="str">
        <f>IF($C115="","",COUNTIFS(Absenteismo!$D$6:$D$100,'Cadastro de Funcionários'!$C115,Absenteismo!$E$6:$E$100,"Sim",Absenteismo!$F$6:$F$100,"Não"))</f>
        <v/>
      </c>
      <c r="AO115" s="26"/>
      <c r="AP115" s="26"/>
      <c r="AQ115" s="26"/>
    </row>
    <row r="116" spans="1:43" ht="22.5" customHeight="1">
      <c r="A116" s="29"/>
      <c r="B116" s="5"/>
      <c r="C116" s="37"/>
      <c r="D116" s="37"/>
      <c r="E116" s="37"/>
      <c r="F116" s="37"/>
      <c r="G116" s="37"/>
      <c r="H116" s="68"/>
      <c r="I116" s="68"/>
      <c r="J116" s="76" t="str">
        <f t="shared" si="30"/>
        <v/>
      </c>
      <c r="K116" s="5"/>
      <c r="L116" s="5" t="str">
        <f>IF(ISERROR(
IF(G116="","",VLOOKUP(C116,Promoções!$C$6:$F$292,4,0))),G116,IF(G116="","",VLOOKUP(C116,Promoções!$C$6:$F$292,4,0)))</f>
        <v/>
      </c>
      <c r="M116" s="5" t="str">
        <f>IF(ISERROR(
IF(L116="","",VLOOKUP(L116,'Cadastro de Cargos'!$C$7:$D$100,2,0))),"",IF(L116="","",VLOOKUP(L116,'Cadastro de Cargos'!$C$7:$D$100,2,0)))</f>
        <v/>
      </c>
      <c r="N116" s="5" t="str">
        <f t="shared" ca="1" si="31"/>
        <v/>
      </c>
      <c r="O116" s="57" t="str">
        <f t="shared" ca="1" si="32"/>
        <v/>
      </c>
      <c r="P116" s="57" t="str">
        <f>IF(ISERROR(
IF(W116="","",IF(AND(W116&lt;='Cad Iniciais'!$D$6,Y116&gt;'Cad Iniciais'!$D$6),1,0))),"",IF(W116="","",IF(AND(W116&lt;='Cad Iniciais'!$D$6,Y116&gt;'Cad Iniciais'!$D$6),1,0)))</f>
        <v/>
      </c>
      <c r="Q116" s="57" t="str">
        <f>IF(ISERROR(
IF(W116="","",IF(AND(W116&lt;=('Cad Iniciais'!$D$6-1),Y116&gt;'Cad Iniciais'!$D$6-1),1,0))),"",IF(W116="","",IF(W116="","",IF(AND(W116&lt;=('Cad Iniciais'!$D$6-1),Y116&gt;'Cad Iniciais'!$D$6-1),1,0))))</f>
        <v/>
      </c>
      <c r="R116" s="26" t="str">
        <f t="shared" ca="1" si="33"/>
        <v/>
      </c>
      <c r="S116" s="26" t="str">
        <f t="shared" ca="1" si="34"/>
        <v/>
      </c>
      <c r="T116" s="26" t="str">
        <f t="shared" ca="1" si="35"/>
        <v/>
      </c>
      <c r="U116" s="26" t="str">
        <f>IF(ISERROR(
IF(H116="","",IF(YEAR(H116)&lt;='Cad Iniciais'!$D$6,"SIM",""))),"",IF(H116="","",IF(YEAR(H116)&lt;='Cad Iniciais'!$D$6,"SIM","")))</f>
        <v/>
      </c>
      <c r="V116" s="26" t="str">
        <f ca="1">IF(ISERROR(
IF(H116="","",IF(AND(YEAR(H116)='Cad Iniciais'!$D$6,I116="Ativo",TODAY()-H116&gt;90),"SIM",IF(AND(YEAR(H116)='Cad Iniciais'!$D$6,I116-H116&gt;90),"SIM","")))),"",IF(H116="","",IF(AND(YEAR(H116)='Cad Iniciais'!$D$6,I116="Ativo",TODAY()-H116&gt;90),"SIM",IF(AND(YEAR(H116)='Cad Iniciais'!$D$6,I116-H116&gt;90),"SIM",""))))</f>
        <v/>
      </c>
      <c r="W116" s="26" t="str">
        <f t="shared" si="36"/>
        <v/>
      </c>
      <c r="X116" s="26" t="str">
        <f t="shared" si="37"/>
        <v/>
      </c>
      <c r="Y116" s="26" t="str">
        <f t="shared" si="38"/>
        <v/>
      </c>
      <c r="Z116" s="26" t="str">
        <f t="shared" si="39"/>
        <v/>
      </c>
      <c r="AA116" s="26" t="str">
        <f>IF(ISERROR(
IF(W116="","",IF(AND(W116&lt;='Cad Iniciais'!$D$6,Y116&gt;'Cad Iniciais'!$D$6),1,0))),"",IF(W116="","",IF(AND(W116&lt;='Cad Iniciais'!$D$6,Y116&gt;'Cad Iniciais'!$D$6),1,0)))</f>
        <v/>
      </c>
      <c r="AB116" s="26" t="str">
        <f>IF(ISERROR(
IF(W116="","",IF(AND(W116&lt;=('Cad Iniciais'!$D$6-1),Y116&gt;'Cad Iniciais'!$D$6-1),1,0))),"",IF(W116="","",IF(W116="","",IF(AND(W116&lt;=('Cad Iniciais'!$D$6-1),Y116&gt;'Cad Iniciais'!$D$6-1),1,0))))</f>
        <v/>
      </c>
      <c r="AC116" s="61" t="str">
        <f>IF(ISERROR(
IF(I116="Ativo","",VLOOKUP(C116,Demissões!$C$6:$E$100,3,0))),"",IF(I116="Ativo","",VLOOKUP(C116,Demissões!$C$6:$E$100,3,0)))</f>
        <v/>
      </c>
      <c r="AD116" s="5"/>
      <c r="AE116" s="5"/>
      <c r="AF116" s="5"/>
      <c r="AG116" s="5"/>
      <c r="AH116" s="5"/>
      <c r="AI116" s="5"/>
      <c r="AJ116" s="70" t="str">
        <f>IF(C116="","",COUNTIF(Absenteismo!$D$6:$D$100,'Cadastro de Funcionários'!C116))</f>
        <v/>
      </c>
      <c r="AK116" s="70" t="str">
        <f>IF($C116="","",COUNTIFS(Absenteismo!$D$6:$D$100,'Cadastro de Funcionários'!$C116,Absenteismo!$E$6:$E$100,"Sim"))</f>
        <v/>
      </c>
      <c r="AL116" s="70" t="str">
        <f>IF($C116="","",COUNTIFS(Absenteismo!$D$6:$D$100,'Cadastro de Funcionários'!$C116,Absenteismo!$E$6:$E$100,"Não"))</f>
        <v/>
      </c>
      <c r="AM116" s="70" t="str">
        <f>IF($C116="","",COUNTIFS(Absenteismo!$D$6:$D$100,'Cadastro de Funcionários'!$C116,Absenteismo!$E$6:$E$100,"Sim",Absenteismo!$F$6:$F$100,"Sim"))</f>
        <v/>
      </c>
      <c r="AN116" s="70" t="str">
        <f>IF($C116="","",COUNTIFS(Absenteismo!$D$6:$D$100,'Cadastro de Funcionários'!$C116,Absenteismo!$E$6:$E$100,"Sim",Absenteismo!$F$6:$F$100,"Não"))</f>
        <v/>
      </c>
      <c r="AO116" s="26"/>
      <c r="AP116" s="26"/>
      <c r="AQ116" s="26"/>
    </row>
    <row r="117" spans="1:43" ht="22.5" customHeight="1">
      <c r="A117" s="29"/>
      <c r="B117" s="5"/>
      <c r="C117" s="37"/>
      <c r="D117" s="37"/>
      <c r="E117" s="37"/>
      <c r="F117" s="37"/>
      <c r="G117" s="37"/>
      <c r="H117" s="68"/>
      <c r="I117" s="68"/>
      <c r="J117" s="76" t="str">
        <f t="shared" si="30"/>
        <v/>
      </c>
      <c r="K117" s="5"/>
      <c r="L117" s="5" t="str">
        <f>IF(ISERROR(
IF(G117="","",VLOOKUP(C117,Promoções!$C$6:$F$292,4,0))),G117,IF(G117="","",VLOOKUP(C117,Promoções!$C$6:$F$292,4,0)))</f>
        <v/>
      </c>
      <c r="M117" s="5" t="str">
        <f>IF(ISERROR(
IF(L117="","",VLOOKUP(L117,'Cadastro de Cargos'!$C$7:$D$100,2,0))),"",IF(L117="","",VLOOKUP(L117,'Cadastro de Cargos'!$C$7:$D$100,2,0)))</f>
        <v/>
      </c>
      <c r="N117" s="5" t="str">
        <f t="shared" ca="1" si="31"/>
        <v/>
      </c>
      <c r="O117" s="57" t="str">
        <f t="shared" ca="1" si="32"/>
        <v/>
      </c>
      <c r="P117" s="57" t="str">
        <f>IF(ISERROR(
IF(W117="","",IF(AND(W117&lt;='Cad Iniciais'!$D$6,Y117&gt;'Cad Iniciais'!$D$6),1,0))),"",IF(W117="","",IF(AND(W117&lt;='Cad Iniciais'!$D$6,Y117&gt;'Cad Iniciais'!$D$6),1,0)))</f>
        <v/>
      </c>
      <c r="Q117" s="57" t="str">
        <f>IF(ISERROR(
IF(W117="","",IF(AND(W117&lt;=('Cad Iniciais'!$D$6-1),Y117&gt;'Cad Iniciais'!$D$6-1),1,0))),"",IF(W117="","",IF(W117="","",IF(AND(W117&lt;=('Cad Iniciais'!$D$6-1),Y117&gt;'Cad Iniciais'!$D$6-1),1,0))))</f>
        <v/>
      </c>
      <c r="R117" s="26" t="str">
        <f t="shared" ca="1" si="33"/>
        <v/>
      </c>
      <c r="S117" s="26" t="str">
        <f t="shared" ca="1" si="34"/>
        <v/>
      </c>
      <c r="T117" s="26" t="str">
        <f t="shared" ca="1" si="35"/>
        <v/>
      </c>
      <c r="U117" s="26" t="str">
        <f>IF(ISERROR(
IF(H117="","",IF(YEAR(H117)&lt;='Cad Iniciais'!$D$6,"SIM",""))),"",IF(H117="","",IF(YEAR(H117)&lt;='Cad Iniciais'!$D$6,"SIM","")))</f>
        <v/>
      </c>
      <c r="V117" s="26" t="str">
        <f ca="1">IF(ISERROR(
IF(H117="","",IF(AND(YEAR(H117)='Cad Iniciais'!$D$6,I117="Ativo",TODAY()-H117&gt;90),"SIM",IF(AND(YEAR(H117)='Cad Iniciais'!$D$6,I117-H117&gt;90),"SIM","")))),"",IF(H117="","",IF(AND(YEAR(H117)='Cad Iniciais'!$D$6,I117="Ativo",TODAY()-H117&gt;90),"SIM",IF(AND(YEAR(H117)='Cad Iniciais'!$D$6,I117-H117&gt;90),"SIM",""))))</f>
        <v/>
      </c>
      <c r="W117" s="26" t="str">
        <f t="shared" si="36"/>
        <v/>
      </c>
      <c r="X117" s="26" t="str">
        <f t="shared" si="37"/>
        <v/>
      </c>
      <c r="Y117" s="26" t="str">
        <f t="shared" si="38"/>
        <v/>
      </c>
      <c r="Z117" s="26" t="str">
        <f t="shared" si="39"/>
        <v/>
      </c>
      <c r="AA117" s="26" t="str">
        <f>IF(ISERROR(
IF(W117="","",IF(AND(W117&lt;='Cad Iniciais'!$D$6,Y117&gt;'Cad Iniciais'!$D$6),1,0))),"",IF(W117="","",IF(AND(W117&lt;='Cad Iniciais'!$D$6,Y117&gt;'Cad Iniciais'!$D$6),1,0)))</f>
        <v/>
      </c>
      <c r="AB117" s="26" t="str">
        <f>IF(ISERROR(
IF(W117="","",IF(AND(W117&lt;=('Cad Iniciais'!$D$6-1),Y117&gt;'Cad Iniciais'!$D$6-1),1,0))),"",IF(W117="","",IF(W117="","",IF(AND(W117&lt;=('Cad Iniciais'!$D$6-1),Y117&gt;'Cad Iniciais'!$D$6-1),1,0))))</f>
        <v/>
      </c>
      <c r="AC117" s="61" t="str">
        <f>IF(ISERROR(
IF(I117="Ativo","",VLOOKUP(C117,Demissões!$C$6:$E$100,3,0))),"",IF(I117="Ativo","",VLOOKUP(C117,Demissões!$C$6:$E$100,3,0)))</f>
        <v/>
      </c>
      <c r="AD117" s="5"/>
      <c r="AE117" s="5"/>
      <c r="AF117" s="5"/>
      <c r="AG117" s="5"/>
      <c r="AH117" s="5"/>
      <c r="AI117" s="5"/>
      <c r="AJ117" s="70" t="str">
        <f>IF(C117="","",COUNTIF(Absenteismo!$D$6:$D$100,'Cadastro de Funcionários'!C117))</f>
        <v/>
      </c>
      <c r="AK117" s="70" t="str">
        <f>IF($C117="","",COUNTIFS(Absenteismo!$D$6:$D$100,'Cadastro de Funcionários'!$C117,Absenteismo!$E$6:$E$100,"Sim"))</f>
        <v/>
      </c>
      <c r="AL117" s="70" t="str">
        <f>IF($C117="","",COUNTIFS(Absenteismo!$D$6:$D$100,'Cadastro de Funcionários'!$C117,Absenteismo!$E$6:$E$100,"Não"))</f>
        <v/>
      </c>
      <c r="AM117" s="70" t="str">
        <f>IF($C117="","",COUNTIFS(Absenteismo!$D$6:$D$100,'Cadastro de Funcionários'!$C117,Absenteismo!$E$6:$E$100,"Sim",Absenteismo!$F$6:$F$100,"Sim"))</f>
        <v/>
      </c>
      <c r="AN117" s="70" t="str">
        <f>IF($C117="","",COUNTIFS(Absenteismo!$D$6:$D$100,'Cadastro de Funcionários'!$C117,Absenteismo!$E$6:$E$100,"Sim",Absenteismo!$F$6:$F$100,"Não"))</f>
        <v/>
      </c>
      <c r="AO117" s="26"/>
      <c r="AP117" s="26"/>
      <c r="AQ117" s="26"/>
    </row>
    <row r="118" spans="1:43" ht="22.5" customHeight="1">
      <c r="A118" s="29"/>
      <c r="B118" s="5"/>
      <c r="C118" s="37"/>
      <c r="D118" s="37"/>
      <c r="E118" s="37"/>
      <c r="F118" s="37"/>
      <c r="G118" s="37"/>
      <c r="H118" s="68"/>
      <c r="I118" s="68"/>
      <c r="J118" s="76" t="str">
        <f t="shared" si="30"/>
        <v/>
      </c>
      <c r="K118" s="5"/>
      <c r="L118" s="5" t="str">
        <f>IF(ISERROR(
IF(G118="","",VLOOKUP(C118,Promoções!$C$6:$F$292,4,0))),G118,IF(G118="","",VLOOKUP(C118,Promoções!$C$6:$F$292,4,0)))</f>
        <v/>
      </c>
      <c r="M118" s="5" t="str">
        <f>IF(ISERROR(
IF(L118="","",VLOOKUP(L118,'Cadastro de Cargos'!$C$7:$D$100,2,0))),"",IF(L118="","",VLOOKUP(L118,'Cadastro de Cargos'!$C$7:$D$100,2,0)))</f>
        <v/>
      </c>
      <c r="N118" s="5" t="str">
        <f t="shared" ca="1" si="31"/>
        <v/>
      </c>
      <c r="O118" s="57" t="str">
        <f t="shared" ca="1" si="32"/>
        <v/>
      </c>
      <c r="P118" s="57" t="str">
        <f>IF(ISERROR(
IF(W118="","",IF(AND(W118&lt;='Cad Iniciais'!$D$6,Y118&gt;'Cad Iniciais'!$D$6),1,0))),"",IF(W118="","",IF(AND(W118&lt;='Cad Iniciais'!$D$6,Y118&gt;'Cad Iniciais'!$D$6),1,0)))</f>
        <v/>
      </c>
      <c r="Q118" s="57" t="str">
        <f>IF(ISERROR(
IF(W118="","",IF(AND(W118&lt;=('Cad Iniciais'!$D$6-1),Y118&gt;'Cad Iniciais'!$D$6-1),1,0))),"",IF(W118="","",IF(W118="","",IF(AND(W118&lt;=('Cad Iniciais'!$D$6-1),Y118&gt;'Cad Iniciais'!$D$6-1),1,0))))</f>
        <v/>
      </c>
      <c r="R118" s="26" t="str">
        <f t="shared" ca="1" si="33"/>
        <v/>
      </c>
      <c r="S118" s="26" t="str">
        <f t="shared" ca="1" si="34"/>
        <v/>
      </c>
      <c r="T118" s="26" t="str">
        <f t="shared" ca="1" si="35"/>
        <v/>
      </c>
      <c r="U118" s="26" t="str">
        <f>IF(ISERROR(
IF(H118="","",IF(YEAR(H118)&lt;='Cad Iniciais'!$D$6,"SIM",""))),"",IF(H118="","",IF(YEAR(H118)&lt;='Cad Iniciais'!$D$6,"SIM","")))</f>
        <v/>
      </c>
      <c r="V118" s="26" t="str">
        <f ca="1">IF(ISERROR(
IF(H118="","",IF(AND(YEAR(H118)='Cad Iniciais'!$D$6,I118="Ativo",TODAY()-H118&gt;90),"SIM",IF(AND(YEAR(H118)='Cad Iniciais'!$D$6,I118-H118&gt;90),"SIM","")))),"",IF(H118="","",IF(AND(YEAR(H118)='Cad Iniciais'!$D$6,I118="Ativo",TODAY()-H118&gt;90),"SIM",IF(AND(YEAR(H118)='Cad Iniciais'!$D$6,I118-H118&gt;90),"SIM",""))))</f>
        <v/>
      </c>
      <c r="W118" s="26" t="str">
        <f t="shared" si="36"/>
        <v/>
      </c>
      <c r="X118" s="26" t="str">
        <f t="shared" si="37"/>
        <v/>
      </c>
      <c r="Y118" s="26" t="str">
        <f t="shared" si="38"/>
        <v/>
      </c>
      <c r="Z118" s="26" t="str">
        <f t="shared" si="39"/>
        <v/>
      </c>
      <c r="AA118" s="26" t="str">
        <f>IF(ISERROR(
IF(W118="","",IF(AND(W118&lt;='Cad Iniciais'!$D$6,Y118&gt;'Cad Iniciais'!$D$6),1,0))),"",IF(W118="","",IF(AND(W118&lt;='Cad Iniciais'!$D$6,Y118&gt;'Cad Iniciais'!$D$6),1,0)))</f>
        <v/>
      </c>
      <c r="AB118" s="26" t="str">
        <f>IF(ISERROR(
IF(W118="","",IF(AND(W118&lt;=('Cad Iniciais'!$D$6-1),Y118&gt;'Cad Iniciais'!$D$6-1),1,0))),"",IF(W118="","",IF(W118="","",IF(AND(W118&lt;=('Cad Iniciais'!$D$6-1),Y118&gt;'Cad Iniciais'!$D$6-1),1,0))))</f>
        <v/>
      </c>
      <c r="AC118" s="61" t="str">
        <f>IF(ISERROR(
IF(I118="Ativo","",VLOOKUP(C118,Demissões!$C$6:$E$100,3,0))),"",IF(I118="Ativo","",VLOOKUP(C118,Demissões!$C$6:$E$100,3,0)))</f>
        <v/>
      </c>
      <c r="AD118" s="5"/>
      <c r="AE118" s="5"/>
      <c r="AF118" s="5"/>
      <c r="AG118" s="5"/>
      <c r="AH118" s="5"/>
      <c r="AI118" s="5"/>
      <c r="AJ118" s="70" t="str">
        <f>IF(C118="","",COUNTIF(Absenteismo!$D$6:$D$100,'Cadastro de Funcionários'!C118))</f>
        <v/>
      </c>
      <c r="AK118" s="70" t="str">
        <f>IF($C118="","",COUNTIFS(Absenteismo!$D$6:$D$100,'Cadastro de Funcionários'!$C118,Absenteismo!$E$6:$E$100,"Sim"))</f>
        <v/>
      </c>
      <c r="AL118" s="70" t="str">
        <f>IF($C118="","",COUNTIFS(Absenteismo!$D$6:$D$100,'Cadastro de Funcionários'!$C118,Absenteismo!$E$6:$E$100,"Não"))</f>
        <v/>
      </c>
      <c r="AM118" s="70" t="str">
        <f>IF($C118="","",COUNTIFS(Absenteismo!$D$6:$D$100,'Cadastro de Funcionários'!$C118,Absenteismo!$E$6:$E$100,"Sim",Absenteismo!$F$6:$F$100,"Sim"))</f>
        <v/>
      </c>
      <c r="AN118" s="70" t="str">
        <f>IF($C118="","",COUNTIFS(Absenteismo!$D$6:$D$100,'Cadastro de Funcionários'!$C118,Absenteismo!$E$6:$E$100,"Sim",Absenteismo!$F$6:$F$100,"Não"))</f>
        <v/>
      </c>
      <c r="AO118" s="26"/>
      <c r="AP118" s="26"/>
      <c r="AQ118" s="26"/>
    </row>
    <row r="119" spans="1:43" ht="22.5" customHeight="1">
      <c r="A119" s="29"/>
      <c r="B119" s="5"/>
      <c r="C119" s="37"/>
      <c r="D119" s="37"/>
      <c r="E119" s="37"/>
      <c r="F119" s="37"/>
      <c r="G119" s="37"/>
      <c r="H119" s="68"/>
      <c r="I119" s="68"/>
      <c r="J119" s="76" t="str">
        <f t="shared" si="30"/>
        <v/>
      </c>
      <c r="K119" s="5"/>
      <c r="L119" s="5" t="str">
        <f>IF(ISERROR(
IF(G119="","",VLOOKUP(C119,Promoções!$C$6:$F$292,4,0))),G119,IF(G119="","",VLOOKUP(C119,Promoções!$C$6:$F$292,4,0)))</f>
        <v/>
      </c>
      <c r="M119" s="5" t="str">
        <f>IF(ISERROR(
IF(L119="","",VLOOKUP(L119,'Cadastro de Cargos'!$C$7:$D$100,2,0))),"",IF(L119="","",VLOOKUP(L119,'Cadastro de Cargos'!$C$7:$D$100,2,0)))</f>
        <v/>
      </c>
      <c r="N119" s="5" t="str">
        <f t="shared" ca="1" si="31"/>
        <v/>
      </c>
      <c r="O119" s="57" t="str">
        <f t="shared" ca="1" si="32"/>
        <v/>
      </c>
      <c r="P119" s="57" t="str">
        <f>IF(ISERROR(
IF(W119="","",IF(AND(W119&lt;='Cad Iniciais'!$D$6,Y119&gt;'Cad Iniciais'!$D$6),1,0))),"",IF(W119="","",IF(AND(W119&lt;='Cad Iniciais'!$D$6,Y119&gt;'Cad Iniciais'!$D$6),1,0)))</f>
        <v/>
      </c>
      <c r="Q119" s="57" t="str">
        <f>IF(ISERROR(
IF(W119="","",IF(AND(W119&lt;=('Cad Iniciais'!$D$6-1),Y119&gt;'Cad Iniciais'!$D$6-1),1,0))),"",IF(W119="","",IF(W119="","",IF(AND(W119&lt;=('Cad Iniciais'!$D$6-1),Y119&gt;'Cad Iniciais'!$D$6-1),1,0))))</f>
        <v/>
      </c>
      <c r="R119" s="26" t="str">
        <f t="shared" ca="1" si="33"/>
        <v/>
      </c>
      <c r="S119" s="26" t="str">
        <f t="shared" ca="1" si="34"/>
        <v/>
      </c>
      <c r="T119" s="26" t="str">
        <f t="shared" ca="1" si="35"/>
        <v/>
      </c>
      <c r="U119" s="26" t="str">
        <f>IF(ISERROR(
IF(H119="","",IF(YEAR(H119)&lt;='Cad Iniciais'!$D$6,"SIM",""))),"",IF(H119="","",IF(YEAR(H119)&lt;='Cad Iniciais'!$D$6,"SIM","")))</f>
        <v/>
      </c>
      <c r="V119" s="26" t="str">
        <f ca="1">IF(ISERROR(
IF(H119="","",IF(AND(YEAR(H119)='Cad Iniciais'!$D$6,I119="Ativo",TODAY()-H119&gt;90),"SIM",IF(AND(YEAR(H119)='Cad Iniciais'!$D$6,I119-H119&gt;90),"SIM","")))),"",IF(H119="","",IF(AND(YEAR(H119)='Cad Iniciais'!$D$6,I119="Ativo",TODAY()-H119&gt;90),"SIM",IF(AND(YEAR(H119)='Cad Iniciais'!$D$6,I119-H119&gt;90),"SIM",""))))</f>
        <v/>
      </c>
      <c r="W119" s="26" t="str">
        <f t="shared" si="36"/>
        <v/>
      </c>
      <c r="X119" s="26" t="str">
        <f t="shared" si="37"/>
        <v/>
      </c>
      <c r="Y119" s="26" t="str">
        <f t="shared" si="38"/>
        <v/>
      </c>
      <c r="Z119" s="26" t="str">
        <f t="shared" si="39"/>
        <v/>
      </c>
      <c r="AA119" s="26" t="str">
        <f>IF(ISERROR(
IF(W119="","",IF(AND(W119&lt;='Cad Iniciais'!$D$6,Y119&gt;'Cad Iniciais'!$D$6),1,0))),"",IF(W119="","",IF(AND(W119&lt;='Cad Iniciais'!$D$6,Y119&gt;'Cad Iniciais'!$D$6),1,0)))</f>
        <v/>
      </c>
      <c r="AB119" s="26" t="str">
        <f>IF(ISERROR(
IF(W119="","",IF(AND(W119&lt;=('Cad Iniciais'!$D$6-1),Y119&gt;'Cad Iniciais'!$D$6-1),1,0))),"",IF(W119="","",IF(W119="","",IF(AND(W119&lt;=('Cad Iniciais'!$D$6-1),Y119&gt;'Cad Iniciais'!$D$6-1),1,0))))</f>
        <v/>
      </c>
      <c r="AC119" s="61" t="str">
        <f>IF(ISERROR(
IF(I119="Ativo","",VLOOKUP(C119,Demissões!$C$6:$E$100,3,0))),"",IF(I119="Ativo","",VLOOKUP(C119,Demissões!$C$6:$E$100,3,0)))</f>
        <v/>
      </c>
      <c r="AD119" s="5"/>
      <c r="AE119" s="5"/>
      <c r="AF119" s="5"/>
      <c r="AG119" s="5"/>
      <c r="AH119" s="5"/>
      <c r="AI119" s="5"/>
      <c r="AJ119" s="70" t="str">
        <f>IF(C119="","",COUNTIF(Absenteismo!$D$6:$D$100,'Cadastro de Funcionários'!C119))</f>
        <v/>
      </c>
      <c r="AK119" s="70" t="str">
        <f>IF($C119="","",COUNTIFS(Absenteismo!$D$6:$D$100,'Cadastro de Funcionários'!$C119,Absenteismo!$E$6:$E$100,"Sim"))</f>
        <v/>
      </c>
      <c r="AL119" s="70" t="str">
        <f>IF($C119="","",COUNTIFS(Absenteismo!$D$6:$D$100,'Cadastro de Funcionários'!$C119,Absenteismo!$E$6:$E$100,"Não"))</f>
        <v/>
      </c>
      <c r="AM119" s="70" t="str">
        <f>IF($C119="","",COUNTIFS(Absenteismo!$D$6:$D$100,'Cadastro de Funcionários'!$C119,Absenteismo!$E$6:$E$100,"Sim",Absenteismo!$F$6:$F$100,"Sim"))</f>
        <v/>
      </c>
      <c r="AN119" s="70" t="str">
        <f>IF($C119="","",COUNTIFS(Absenteismo!$D$6:$D$100,'Cadastro de Funcionários'!$C119,Absenteismo!$E$6:$E$100,"Sim",Absenteismo!$F$6:$F$100,"Não"))</f>
        <v/>
      </c>
      <c r="AO119" s="26"/>
      <c r="AP119" s="26"/>
      <c r="AQ119" s="26"/>
    </row>
    <row r="120" spans="1:43" ht="22.5" customHeight="1">
      <c r="A120" s="29"/>
      <c r="B120" s="5"/>
      <c r="C120" s="37"/>
      <c r="D120" s="37"/>
      <c r="E120" s="37"/>
      <c r="F120" s="37"/>
      <c r="G120" s="37"/>
      <c r="H120" s="68"/>
      <c r="I120" s="68"/>
      <c r="J120" s="76" t="str">
        <f t="shared" si="30"/>
        <v/>
      </c>
      <c r="K120" s="5"/>
      <c r="L120" s="5" t="str">
        <f>IF(ISERROR(
IF(G120="","",VLOOKUP(C120,Promoções!$C$6:$F$292,4,0))),G120,IF(G120="","",VLOOKUP(C120,Promoções!$C$6:$F$292,4,0)))</f>
        <v/>
      </c>
      <c r="M120" s="5" t="str">
        <f>IF(ISERROR(
IF(L120="","",VLOOKUP(L120,'Cadastro de Cargos'!$C$7:$D$100,2,0))),"",IF(L120="","",VLOOKUP(L120,'Cadastro de Cargos'!$C$7:$D$100,2,0)))</f>
        <v/>
      </c>
      <c r="N120" s="5" t="str">
        <f t="shared" ca="1" si="31"/>
        <v/>
      </c>
      <c r="O120" s="57" t="str">
        <f t="shared" ca="1" si="32"/>
        <v/>
      </c>
      <c r="P120" s="57" t="str">
        <f>IF(ISERROR(
IF(W120="","",IF(AND(W120&lt;='Cad Iniciais'!$D$6,Y120&gt;'Cad Iniciais'!$D$6),1,0))),"",IF(W120="","",IF(AND(W120&lt;='Cad Iniciais'!$D$6,Y120&gt;'Cad Iniciais'!$D$6),1,0)))</f>
        <v/>
      </c>
      <c r="Q120" s="57" t="str">
        <f>IF(ISERROR(
IF(W120="","",IF(AND(W120&lt;=('Cad Iniciais'!$D$6-1),Y120&gt;'Cad Iniciais'!$D$6-1),1,0))),"",IF(W120="","",IF(W120="","",IF(AND(W120&lt;=('Cad Iniciais'!$D$6-1),Y120&gt;'Cad Iniciais'!$D$6-1),1,0))))</f>
        <v/>
      </c>
      <c r="R120" s="26" t="str">
        <f t="shared" ca="1" si="33"/>
        <v/>
      </c>
      <c r="S120" s="26" t="str">
        <f t="shared" ca="1" si="34"/>
        <v/>
      </c>
      <c r="T120" s="26" t="str">
        <f t="shared" ca="1" si="35"/>
        <v/>
      </c>
      <c r="U120" s="26" t="str">
        <f>IF(ISERROR(
IF(H120="","",IF(YEAR(H120)&lt;='Cad Iniciais'!$D$6,"SIM",""))),"",IF(H120="","",IF(YEAR(H120)&lt;='Cad Iniciais'!$D$6,"SIM","")))</f>
        <v/>
      </c>
      <c r="V120" s="26" t="str">
        <f ca="1">IF(ISERROR(
IF(H120="","",IF(AND(YEAR(H120)='Cad Iniciais'!$D$6,I120="Ativo",TODAY()-H120&gt;90),"SIM",IF(AND(YEAR(H120)='Cad Iniciais'!$D$6,I120-H120&gt;90),"SIM","")))),"",IF(H120="","",IF(AND(YEAR(H120)='Cad Iniciais'!$D$6,I120="Ativo",TODAY()-H120&gt;90),"SIM",IF(AND(YEAR(H120)='Cad Iniciais'!$D$6,I120-H120&gt;90),"SIM",""))))</f>
        <v/>
      </c>
      <c r="W120" s="26" t="str">
        <f t="shared" si="36"/>
        <v/>
      </c>
      <c r="X120" s="26" t="str">
        <f t="shared" si="37"/>
        <v/>
      </c>
      <c r="Y120" s="26" t="str">
        <f t="shared" si="38"/>
        <v/>
      </c>
      <c r="Z120" s="26" t="str">
        <f t="shared" si="39"/>
        <v/>
      </c>
      <c r="AA120" s="26" t="str">
        <f>IF(ISERROR(
IF(W120="","",IF(AND(W120&lt;='Cad Iniciais'!$D$6,Y120&gt;'Cad Iniciais'!$D$6),1,0))),"",IF(W120="","",IF(AND(W120&lt;='Cad Iniciais'!$D$6,Y120&gt;'Cad Iniciais'!$D$6),1,0)))</f>
        <v/>
      </c>
      <c r="AB120" s="26" t="str">
        <f>IF(ISERROR(
IF(W120="","",IF(AND(W120&lt;=('Cad Iniciais'!$D$6-1),Y120&gt;'Cad Iniciais'!$D$6-1),1,0))),"",IF(W120="","",IF(W120="","",IF(AND(W120&lt;=('Cad Iniciais'!$D$6-1),Y120&gt;'Cad Iniciais'!$D$6-1),1,0))))</f>
        <v/>
      </c>
      <c r="AC120" s="61" t="str">
        <f>IF(ISERROR(
IF(I120="Ativo","",VLOOKUP(C120,Demissões!$C$6:$E$100,3,0))),"",IF(I120="Ativo","",VLOOKUP(C120,Demissões!$C$6:$E$100,3,0)))</f>
        <v/>
      </c>
      <c r="AD120" s="5"/>
      <c r="AE120" s="5"/>
      <c r="AF120" s="5"/>
      <c r="AG120" s="5"/>
      <c r="AH120" s="5"/>
      <c r="AI120" s="5"/>
      <c r="AJ120" s="70" t="str">
        <f>IF(C120="","",COUNTIF(Absenteismo!$D$6:$D$100,'Cadastro de Funcionários'!C120))</f>
        <v/>
      </c>
      <c r="AK120" s="70" t="str">
        <f>IF($C120="","",COUNTIFS(Absenteismo!$D$6:$D$100,'Cadastro de Funcionários'!$C120,Absenteismo!$E$6:$E$100,"Sim"))</f>
        <v/>
      </c>
      <c r="AL120" s="70" t="str">
        <f>IF($C120="","",COUNTIFS(Absenteismo!$D$6:$D$100,'Cadastro de Funcionários'!$C120,Absenteismo!$E$6:$E$100,"Não"))</f>
        <v/>
      </c>
      <c r="AM120" s="70" t="str">
        <f>IF($C120="","",COUNTIFS(Absenteismo!$D$6:$D$100,'Cadastro de Funcionários'!$C120,Absenteismo!$E$6:$E$100,"Sim",Absenteismo!$F$6:$F$100,"Sim"))</f>
        <v/>
      </c>
      <c r="AN120" s="70" t="str">
        <f>IF($C120="","",COUNTIFS(Absenteismo!$D$6:$D$100,'Cadastro de Funcionários'!$C120,Absenteismo!$E$6:$E$100,"Sim",Absenteismo!$F$6:$F$100,"Não"))</f>
        <v/>
      </c>
      <c r="AO120" s="26"/>
      <c r="AP120" s="26"/>
      <c r="AQ120" s="26"/>
    </row>
    <row r="121" spans="1:43" ht="22.5" customHeight="1">
      <c r="A121" s="29"/>
      <c r="B121" s="5"/>
      <c r="C121" s="37"/>
      <c r="D121" s="37"/>
      <c r="E121" s="37"/>
      <c r="F121" s="37"/>
      <c r="G121" s="37"/>
      <c r="H121" s="68"/>
      <c r="I121" s="68"/>
      <c r="J121" s="76" t="str">
        <f t="shared" si="30"/>
        <v/>
      </c>
      <c r="K121" s="5"/>
      <c r="L121" s="5" t="str">
        <f>IF(ISERROR(
IF(G121="","",VLOOKUP(C121,Promoções!$C$6:$F$292,4,0))),G121,IF(G121="","",VLOOKUP(C121,Promoções!$C$6:$F$292,4,0)))</f>
        <v/>
      </c>
      <c r="M121" s="5" t="str">
        <f>IF(ISERROR(
IF(L121="","",VLOOKUP(L121,'Cadastro de Cargos'!$C$7:$D$100,2,0))),"",IF(L121="","",VLOOKUP(L121,'Cadastro de Cargos'!$C$7:$D$100,2,0)))</f>
        <v/>
      </c>
      <c r="N121" s="5" t="str">
        <f t="shared" ca="1" si="31"/>
        <v/>
      </c>
      <c r="O121" s="57" t="str">
        <f t="shared" ca="1" si="32"/>
        <v/>
      </c>
      <c r="P121" s="57" t="str">
        <f>IF(ISERROR(
IF(W121="","",IF(AND(W121&lt;='Cad Iniciais'!$D$6,Y121&gt;'Cad Iniciais'!$D$6),1,0))),"",IF(W121="","",IF(AND(W121&lt;='Cad Iniciais'!$D$6,Y121&gt;'Cad Iniciais'!$D$6),1,0)))</f>
        <v/>
      </c>
      <c r="Q121" s="57" t="str">
        <f>IF(ISERROR(
IF(W121="","",IF(AND(W121&lt;=('Cad Iniciais'!$D$6-1),Y121&gt;'Cad Iniciais'!$D$6-1),1,0))),"",IF(W121="","",IF(W121="","",IF(AND(W121&lt;=('Cad Iniciais'!$D$6-1),Y121&gt;'Cad Iniciais'!$D$6-1),1,0))))</f>
        <v/>
      </c>
      <c r="R121" s="26" t="str">
        <f t="shared" ca="1" si="33"/>
        <v/>
      </c>
      <c r="S121" s="26" t="str">
        <f t="shared" ca="1" si="34"/>
        <v/>
      </c>
      <c r="T121" s="26" t="str">
        <f t="shared" ca="1" si="35"/>
        <v/>
      </c>
      <c r="U121" s="26" t="str">
        <f>IF(ISERROR(
IF(H121="","",IF(YEAR(H121)&lt;='Cad Iniciais'!$D$6,"SIM",""))),"",IF(H121="","",IF(YEAR(H121)&lt;='Cad Iniciais'!$D$6,"SIM","")))</f>
        <v/>
      </c>
      <c r="V121" s="26" t="str">
        <f ca="1">IF(ISERROR(
IF(H121="","",IF(AND(YEAR(H121)='Cad Iniciais'!$D$6,I121="Ativo",TODAY()-H121&gt;90),"SIM",IF(AND(YEAR(H121)='Cad Iniciais'!$D$6,I121-H121&gt;90),"SIM","")))),"",IF(H121="","",IF(AND(YEAR(H121)='Cad Iniciais'!$D$6,I121="Ativo",TODAY()-H121&gt;90),"SIM",IF(AND(YEAR(H121)='Cad Iniciais'!$D$6,I121-H121&gt;90),"SIM",""))))</f>
        <v/>
      </c>
      <c r="W121" s="26" t="str">
        <f t="shared" si="36"/>
        <v/>
      </c>
      <c r="X121" s="26" t="str">
        <f t="shared" si="37"/>
        <v/>
      </c>
      <c r="Y121" s="26" t="str">
        <f t="shared" si="38"/>
        <v/>
      </c>
      <c r="Z121" s="26" t="str">
        <f t="shared" si="39"/>
        <v/>
      </c>
      <c r="AA121" s="26" t="str">
        <f>IF(ISERROR(
IF(W121="","",IF(AND(W121&lt;='Cad Iniciais'!$D$6,Y121&gt;'Cad Iniciais'!$D$6),1,0))),"",IF(W121="","",IF(AND(W121&lt;='Cad Iniciais'!$D$6,Y121&gt;'Cad Iniciais'!$D$6),1,0)))</f>
        <v/>
      </c>
      <c r="AB121" s="26" t="str">
        <f>IF(ISERROR(
IF(W121="","",IF(AND(W121&lt;=('Cad Iniciais'!$D$6-1),Y121&gt;'Cad Iniciais'!$D$6-1),1,0))),"",IF(W121="","",IF(W121="","",IF(AND(W121&lt;=('Cad Iniciais'!$D$6-1),Y121&gt;'Cad Iniciais'!$D$6-1),1,0))))</f>
        <v/>
      </c>
      <c r="AC121" s="61" t="str">
        <f>IF(ISERROR(
IF(I121="Ativo","",VLOOKUP(C121,Demissões!$C$6:$E$100,3,0))),"",IF(I121="Ativo","",VLOOKUP(C121,Demissões!$C$6:$E$100,3,0)))</f>
        <v/>
      </c>
      <c r="AD121" s="5"/>
      <c r="AE121" s="5"/>
      <c r="AF121" s="5"/>
      <c r="AG121" s="5"/>
      <c r="AH121" s="5"/>
      <c r="AI121" s="5"/>
      <c r="AJ121" s="70" t="str">
        <f>IF(C121="","",COUNTIF(Absenteismo!$D$6:$D$100,'Cadastro de Funcionários'!C121))</f>
        <v/>
      </c>
      <c r="AK121" s="70" t="str">
        <f>IF($C121="","",COUNTIFS(Absenteismo!$D$6:$D$100,'Cadastro de Funcionários'!$C121,Absenteismo!$E$6:$E$100,"Sim"))</f>
        <v/>
      </c>
      <c r="AL121" s="70" t="str">
        <f>IF($C121="","",COUNTIFS(Absenteismo!$D$6:$D$100,'Cadastro de Funcionários'!$C121,Absenteismo!$E$6:$E$100,"Não"))</f>
        <v/>
      </c>
      <c r="AM121" s="70" t="str">
        <f>IF($C121="","",COUNTIFS(Absenteismo!$D$6:$D$100,'Cadastro de Funcionários'!$C121,Absenteismo!$E$6:$E$100,"Sim",Absenteismo!$F$6:$F$100,"Sim"))</f>
        <v/>
      </c>
      <c r="AN121" s="70" t="str">
        <f>IF($C121="","",COUNTIFS(Absenteismo!$D$6:$D$100,'Cadastro de Funcionários'!$C121,Absenteismo!$E$6:$E$100,"Sim",Absenteismo!$F$6:$F$100,"Não"))</f>
        <v/>
      </c>
      <c r="AO121" s="26"/>
      <c r="AP121" s="26"/>
      <c r="AQ121" s="26"/>
    </row>
    <row r="122" spans="1:43" ht="22.5" customHeight="1">
      <c r="A122" s="29"/>
      <c r="B122" s="5"/>
      <c r="C122" s="37"/>
      <c r="D122" s="37"/>
      <c r="E122" s="37"/>
      <c r="F122" s="37"/>
      <c r="G122" s="37"/>
      <c r="H122" s="68"/>
      <c r="I122" s="68"/>
      <c r="J122" s="76" t="str">
        <f t="shared" si="30"/>
        <v/>
      </c>
      <c r="K122" s="5"/>
      <c r="L122" s="5" t="str">
        <f>IF(ISERROR(
IF(G122="","",VLOOKUP(C122,Promoções!$C$6:$F$292,4,0))),G122,IF(G122="","",VLOOKUP(C122,Promoções!$C$6:$F$292,4,0)))</f>
        <v/>
      </c>
      <c r="M122" s="5" t="str">
        <f>IF(ISERROR(
IF(L122="","",VLOOKUP(L122,'Cadastro de Cargos'!$C$7:$D$100,2,0))),"",IF(L122="","",VLOOKUP(L122,'Cadastro de Cargos'!$C$7:$D$100,2,0)))</f>
        <v/>
      </c>
      <c r="N122" s="5" t="str">
        <f t="shared" ca="1" si="31"/>
        <v/>
      </c>
      <c r="O122" s="57" t="str">
        <f t="shared" ca="1" si="32"/>
        <v/>
      </c>
      <c r="P122" s="57" t="str">
        <f>IF(ISERROR(
IF(W122="","",IF(AND(W122&lt;='Cad Iniciais'!$D$6,Y122&gt;'Cad Iniciais'!$D$6),1,0))),"",IF(W122="","",IF(AND(W122&lt;='Cad Iniciais'!$D$6,Y122&gt;'Cad Iniciais'!$D$6),1,0)))</f>
        <v/>
      </c>
      <c r="Q122" s="57" t="str">
        <f>IF(ISERROR(
IF(W122="","",IF(AND(W122&lt;=('Cad Iniciais'!$D$6-1),Y122&gt;'Cad Iniciais'!$D$6-1),1,0))),"",IF(W122="","",IF(W122="","",IF(AND(W122&lt;=('Cad Iniciais'!$D$6-1),Y122&gt;'Cad Iniciais'!$D$6-1),1,0))))</f>
        <v/>
      </c>
      <c r="R122" s="26" t="str">
        <f t="shared" ca="1" si="33"/>
        <v/>
      </c>
      <c r="S122" s="26" t="str">
        <f t="shared" ca="1" si="34"/>
        <v/>
      </c>
      <c r="T122" s="26" t="str">
        <f t="shared" ca="1" si="35"/>
        <v/>
      </c>
      <c r="U122" s="26" t="str">
        <f>IF(ISERROR(
IF(H122="","",IF(YEAR(H122)&lt;='Cad Iniciais'!$D$6,"SIM",""))),"",IF(H122="","",IF(YEAR(H122)&lt;='Cad Iniciais'!$D$6,"SIM","")))</f>
        <v/>
      </c>
      <c r="V122" s="26" t="str">
        <f ca="1">IF(ISERROR(
IF(H122="","",IF(AND(YEAR(H122)='Cad Iniciais'!$D$6,I122="Ativo",TODAY()-H122&gt;90),"SIM",IF(AND(YEAR(H122)='Cad Iniciais'!$D$6,I122-H122&gt;90),"SIM","")))),"",IF(H122="","",IF(AND(YEAR(H122)='Cad Iniciais'!$D$6,I122="Ativo",TODAY()-H122&gt;90),"SIM",IF(AND(YEAR(H122)='Cad Iniciais'!$D$6,I122-H122&gt;90),"SIM",""))))</f>
        <v/>
      </c>
      <c r="W122" s="26" t="str">
        <f t="shared" si="36"/>
        <v/>
      </c>
      <c r="X122" s="26" t="str">
        <f t="shared" si="37"/>
        <v/>
      </c>
      <c r="Y122" s="26" t="str">
        <f t="shared" si="38"/>
        <v/>
      </c>
      <c r="Z122" s="26" t="str">
        <f t="shared" si="39"/>
        <v/>
      </c>
      <c r="AA122" s="26" t="str">
        <f>IF(ISERROR(
IF(W122="","",IF(AND(W122&lt;='Cad Iniciais'!$D$6,Y122&gt;'Cad Iniciais'!$D$6),1,0))),"",IF(W122="","",IF(AND(W122&lt;='Cad Iniciais'!$D$6,Y122&gt;'Cad Iniciais'!$D$6),1,0)))</f>
        <v/>
      </c>
      <c r="AB122" s="26" t="str">
        <f>IF(ISERROR(
IF(W122="","",IF(AND(W122&lt;=('Cad Iniciais'!$D$6-1),Y122&gt;'Cad Iniciais'!$D$6-1),1,0))),"",IF(W122="","",IF(W122="","",IF(AND(W122&lt;=('Cad Iniciais'!$D$6-1),Y122&gt;'Cad Iniciais'!$D$6-1),1,0))))</f>
        <v/>
      </c>
      <c r="AC122" s="61" t="str">
        <f>IF(ISERROR(
IF(I122="Ativo","",VLOOKUP(C122,Demissões!$C$6:$E$100,3,0))),"",IF(I122="Ativo","",VLOOKUP(C122,Demissões!$C$6:$E$100,3,0)))</f>
        <v/>
      </c>
      <c r="AD122" s="5"/>
      <c r="AE122" s="5"/>
      <c r="AF122" s="5"/>
      <c r="AG122" s="5"/>
      <c r="AH122" s="5"/>
      <c r="AI122" s="5"/>
      <c r="AJ122" s="70" t="str">
        <f>IF(C122="","",COUNTIF(Absenteismo!$D$6:$D$100,'Cadastro de Funcionários'!C122))</f>
        <v/>
      </c>
      <c r="AK122" s="70" t="str">
        <f>IF($C122="","",COUNTIFS(Absenteismo!$D$6:$D$100,'Cadastro de Funcionários'!$C122,Absenteismo!$E$6:$E$100,"Sim"))</f>
        <v/>
      </c>
      <c r="AL122" s="70" t="str">
        <f>IF($C122="","",COUNTIFS(Absenteismo!$D$6:$D$100,'Cadastro de Funcionários'!$C122,Absenteismo!$E$6:$E$100,"Não"))</f>
        <v/>
      </c>
      <c r="AM122" s="70" t="str">
        <f>IF($C122="","",COUNTIFS(Absenteismo!$D$6:$D$100,'Cadastro de Funcionários'!$C122,Absenteismo!$E$6:$E$100,"Sim",Absenteismo!$F$6:$F$100,"Sim"))</f>
        <v/>
      </c>
      <c r="AN122" s="70" t="str">
        <f>IF($C122="","",COUNTIFS(Absenteismo!$D$6:$D$100,'Cadastro de Funcionários'!$C122,Absenteismo!$E$6:$E$100,"Sim",Absenteismo!$F$6:$F$100,"Não"))</f>
        <v/>
      </c>
      <c r="AO122" s="26"/>
      <c r="AP122" s="26"/>
      <c r="AQ122" s="26"/>
    </row>
    <row r="123" spans="1:43" ht="22.5" customHeight="1">
      <c r="A123" s="29"/>
      <c r="B123" s="5"/>
      <c r="C123" s="37"/>
      <c r="D123" s="37"/>
      <c r="E123" s="37"/>
      <c r="F123" s="37"/>
      <c r="G123" s="37"/>
      <c r="H123" s="68"/>
      <c r="I123" s="68"/>
      <c r="J123" s="76" t="str">
        <f t="shared" si="30"/>
        <v/>
      </c>
      <c r="K123" s="5"/>
      <c r="L123" s="5" t="str">
        <f>IF(ISERROR(
IF(G123="","",VLOOKUP(C123,Promoções!$C$6:$F$292,4,0))),G123,IF(G123="","",VLOOKUP(C123,Promoções!$C$6:$F$292,4,0)))</f>
        <v/>
      </c>
      <c r="M123" s="5" t="str">
        <f>IF(ISERROR(
IF(L123="","",VLOOKUP(L123,'Cadastro de Cargos'!$C$7:$D$100,2,0))),"",IF(L123="","",VLOOKUP(L123,'Cadastro de Cargos'!$C$7:$D$100,2,0)))</f>
        <v/>
      </c>
      <c r="N123" s="5" t="str">
        <f t="shared" ca="1" si="31"/>
        <v/>
      </c>
      <c r="O123" s="57" t="str">
        <f t="shared" ca="1" si="32"/>
        <v/>
      </c>
      <c r="P123" s="57" t="str">
        <f>IF(ISERROR(
IF(W123="","",IF(AND(W123&lt;='Cad Iniciais'!$D$6,Y123&gt;'Cad Iniciais'!$D$6),1,0))),"",IF(W123="","",IF(AND(W123&lt;='Cad Iniciais'!$D$6,Y123&gt;'Cad Iniciais'!$D$6),1,0)))</f>
        <v/>
      </c>
      <c r="Q123" s="57" t="str">
        <f>IF(ISERROR(
IF(W123="","",IF(AND(W123&lt;=('Cad Iniciais'!$D$6-1),Y123&gt;'Cad Iniciais'!$D$6-1),1,0))),"",IF(W123="","",IF(W123="","",IF(AND(W123&lt;=('Cad Iniciais'!$D$6-1),Y123&gt;'Cad Iniciais'!$D$6-1),1,0))))</f>
        <v/>
      </c>
      <c r="R123" s="26" t="str">
        <f t="shared" ca="1" si="33"/>
        <v/>
      </c>
      <c r="S123" s="26" t="str">
        <f t="shared" ca="1" si="34"/>
        <v/>
      </c>
      <c r="T123" s="26" t="str">
        <f t="shared" ca="1" si="35"/>
        <v/>
      </c>
      <c r="U123" s="26" t="str">
        <f>IF(ISERROR(
IF(H123="","",IF(YEAR(H123)&lt;='Cad Iniciais'!$D$6,"SIM",""))),"",IF(H123="","",IF(YEAR(H123)&lt;='Cad Iniciais'!$D$6,"SIM","")))</f>
        <v/>
      </c>
      <c r="V123" s="26" t="str">
        <f ca="1">IF(ISERROR(
IF(H123="","",IF(AND(YEAR(H123)='Cad Iniciais'!$D$6,I123="Ativo",TODAY()-H123&gt;90),"SIM",IF(AND(YEAR(H123)='Cad Iniciais'!$D$6,I123-H123&gt;90),"SIM","")))),"",IF(H123="","",IF(AND(YEAR(H123)='Cad Iniciais'!$D$6,I123="Ativo",TODAY()-H123&gt;90),"SIM",IF(AND(YEAR(H123)='Cad Iniciais'!$D$6,I123-H123&gt;90),"SIM",""))))</f>
        <v/>
      </c>
      <c r="W123" s="26" t="str">
        <f t="shared" si="36"/>
        <v/>
      </c>
      <c r="X123" s="26" t="str">
        <f t="shared" si="37"/>
        <v/>
      </c>
      <c r="Y123" s="26" t="str">
        <f t="shared" si="38"/>
        <v/>
      </c>
      <c r="Z123" s="26" t="str">
        <f t="shared" si="39"/>
        <v/>
      </c>
      <c r="AA123" s="26" t="str">
        <f>IF(ISERROR(
IF(W123="","",IF(AND(W123&lt;='Cad Iniciais'!$D$6,Y123&gt;'Cad Iniciais'!$D$6),1,0))),"",IF(W123="","",IF(AND(W123&lt;='Cad Iniciais'!$D$6,Y123&gt;'Cad Iniciais'!$D$6),1,0)))</f>
        <v/>
      </c>
      <c r="AB123" s="26" t="str">
        <f>IF(ISERROR(
IF(W123="","",IF(AND(W123&lt;=('Cad Iniciais'!$D$6-1),Y123&gt;'Cad Iniciais'!$D$6-1),1,0))),"",IF(W123="","",IF(W123="","",IF(AND(W123&lt;=('Cad Iniciais'!$D$6-1),Y123&gt;'Cad Iniciais'!$D$6-1),1,0))))</f>
        <v/>
      </c>
      <c r="AC123" s="61" t="str">
        <f>IF(ISERROR(
IF(I123="Ativo","",VLOOKUP(C123,Demissões!$C$6:$E$100,3,0))),"",IF(I123="Ativo","",VLOOKUP(C123,Demissões!$C$6:$E$100,3,0)))</f>
        <v/>
      </c>
      <c r="AD123" s="5"/>
      <c r="AE123" s="5"/>
      <c r="AF123" s="5"/>
      <c r="AG123" s="5"/>
      <c r="AH123" s="5"/>
      <c r="AI123" s="5"/>
      <c r="AJ123" s="70" t="str">
        <f>IF(C123="","",COUNTIF(Absenteismo!$D$6:$D$100,'Cadastro de Funcionários'!C123))</f>
        <v/>
      </c>
      <c r="AK123" s="70" t="str">
        <f>IF($C123="","",COUNTIFS(Absenteismo!$D$6:$D$100,'Cadastro de Funcionários'!$C123,Absenteismo!$E$6:$E$100,"Sim"))</f>
        <v/>
      </c>
      <c r="AL123" s="70" t="str">
        <f>IF($C123="","",COUNTIFS(Absenteismo!$D$6:$D$100,'Cadastro de Funcionários'!$C123,Absenteismo!$E$6:$E$100,"Não"))</f>
        <v/>
      </c>
      <c r="AM123" s="70" t="str">
        <f>IF($C123="","",COUNTIFS(Absenteismo!$D$6:$D$100,'Cadastro de Funcionários'!$C123,Absenteismo!$E$6:$E$100,"Sim",Absenteismo!$F$6:$F$100,"Sim"))</f>
        <v/>
      </c>
      <c r="AN123" s="70" t="str">
        <f>IF($C123="","",COUNTIFS(Absenteismo!$D$6:$D$100,'Cadastro de Funcionários'!$C123,Absenteismo!$E$6:$E$100,"Sim",Absenteismo!$F$6:$F$100,"Não"))</f>
        <v/>
      </c>
      <c r="AO123" s="26"/>
      <c r="AP123" s="26"/>
      <c r="AQ123" s="26"/>
    </row>
    <row r="124" spans="1:43" ht="22.5" customHeight="1">
      <c r="A124" s="29"/>
      <c r="B124" s="5"/>
      <c r="C124" s="37"/>
      <c r="D124" s="37"/>
      <c r="E124" s="37"/>
      <c r="F124" s="37"/>
      <c r="G124" s="37"/>
      <c r="H124" s="68"/>
      <c r="I124" s="68"/>
      <c r="J124" s="76" t="str">
        <f t="shared" si="30"/>
        <v/>
      </c>
      <c r="K124" s="5"/>
      <c r="L124" s="5" t="str">
        <f>IF(ISERROR(
IF(G124="","",VLOOKUP(C124,Promoções!$C$6:$F$292,4,0))),G124,IF(G124="","",VLOOKUP(C124,Promoções!$C$6:$F$292,4,0)))</f>
        <v/>
      </c>
      <c r="M124" s="5" t="str">
        <f>IF(ISERROR(
IF(L124="","",VLOOKUP(L124,'Cadastro de Cargos'!$C$7:$D$100,2,0))),"",IF(L124="","",VLOOKUP(L124,'Cadastro de Cargos'!$C$7:$D$100,2,0)))</f>
        <v/>
      </c>
      <c r="N124" s="5" t="str">
        <f t="shared" ca="1" si="31"/>
        <v/>
      </c>
      <c r="O124" s="57" t="str">
        <f t="shared" ca="1" si="32"/>
        <v/>
      </c>
      <c r="P124" s="57" t="str">
        <f>IF(ISERROR(
IF(W124="","",IF(AND(W124&lt;='Cad Iniciais'!$D$6,Y124&gt;'Cad Iniciais'!$D$6),1,0))),"",IF(W124="","",IF(AND(W124&lt;='Cad Iniciais'!$D$6,Y124&gt;'Cad Iniciais'!$D$6),1,0)))</f>
        <v/>
      </c>
      <c r="Q124" s="57" t="str">
        <f>IF(ISERROR(
IF(W124="","",IF(AND(W124&lt;=('Cad Iniciais'!$D$6-1),Y124&gt;'Cad Iniciais'!$D$6-1),1,0))),"",IF(W124="","",IF(W124="","",IF(AND(W124&lt;=('Cad Iniciais'!$D$6-1),Y124&gt;'Cad Iniciais'!$D$6-1),1,0))))</f>
        <v/>
      </c>
      <c r="R124" s="26" t="str">
        <f t="shared" ca="1" si="33"/>
        <v/>
      </c>
      <c r="S124" s="26" t="str">
        <f t="shared" ca="1" si="34"/>
        <v/>
      </c>
      <c r="T124" s="26" t="str">
        <f t="shared" ca="1" si="35"/>
        <v/>
      </c>
      <c r="U124" s="26" t="str">
        <f>IF(ISERROR(
IF(H124="","",IF(YEAR(H124)&lt;='Cad Iniciais'!$D$6,"SIM",""))),"",IF(H124="","",IF(YEAR(H124)&lt;='Cad Iniciais'!$D$6,"SIM","")))</f>
        <v/>
      </c>
      <c r="V124" s="26" t="str">
        <f ca="1">IF(ISERROR(
IF(H124="","",IF(AND(YEAR(H124)='Cad Iniciais'!$D$6,I124="Ativo",TODAY()-H124&gt;90),"SIM",IF(AND(YEAR(H124)='Cad Iniciais'!$D$6,I124-H124&gt;90),"SIM","")))),"",IF(H124="","",IF(AND(YEAR(H124)='Cad Iniciais'!$D$6,I124="Ativo",TODAY()-H124&gt;90),"SIM",IF(AND(YEAR(H124)='Cad Iniciais'!$D$6,I124-H124&gt;90),"SIM",""))))</f>
        <v/>
      </c>
      <c r="W124" s="26" t="str">
        <f t="shared" si="36"/>
        <v/>
      </c>
      <c r="X124" s="26" t="str">
        <f t="shared" si="37"/>
        <v/>
      </c>
      <c r="Y124" s="26" t="str">
        <f t="shared" si="38"/>
        <v/>
      </c>
      <c r="Z124" s="26" t="str">
        <f t="shared" si="39"/>
        <v/>
      </c>
      <c r="AA124" s="26" t="str">
        <f>IF(ISERROR(
IF(W124="","",IF(AND(W124&lt;='Cad Iniciais'!$D$6,Y124&gt;'Cad Iniciais'!$D$6),1,0))),"",IF(W124="","",IF(AND(W124&lt;='Cad Iniciais'!$D$6,Y124&gt;'Cad Iniciais'!$D$6),1,0)))</f>
        <v/>
      </c>
      <c r="AB124" s="26" t="str">
        <f>IF(ISERROR(
IF(W124="","",IF(AND(W124&lt;=('Cad Iniciais'!$D$6-1),Y124&gt;'Cad Iniciais'!$D$6-1),1,0))),"",IF(W124="","",IF(W124="","",IF(AND(W124&lt;=('Cad Iniciais'!$D$6-1),Y124&gt;'Cad Iniciais'!$D$6-1),1,0))))</f>
        <v/>
      </c>
      <c r="AC124" s="61" t="str">
        <f>IF(ISERROR(
IF(I124="Ativo","",VLOOKUP(C124,Demissões!$C$6:$E$100,3,0))),"",IF(I124="Ativo","",VLOOKUP(C124,Demissões!$C$6:$E$100,3,0)))</f>
        <v/>
      </c>
      <c r="AD124" s="5"/>
      <c r="AE124" s="5"/>
      <c r="AF124" s="5"/>
      <c r="AG124" s="5"/>
      <c r="AH124" s="5"/>
      <c r="AI124" s="5"/>
      <c r="AJ124" s="70" t="str">
        <f>IF(C124="","",COUNTIF(Absenteismo!$D$6:$D$100,'Cadastro de Funcionários'!C124))</f>
        <v/>
      </c>
      <c r="AK124" s="70" t="str">
        <f>IF($C124="","",COUNTIFS(Absenteismo!$D$6:$D$100,'Cadastro de Funcionários'!$C124,Absenteismo!$E$6:$E$100,"Sim"))</f>
        <v/>
      </c>
      <c r="AL124" s="70" t="str">
        <f>IF($C124="","",COUNTIFS(Absenteismo!$D$6:$D$100,'Cadastro de Funcionários'!$C124,Absenteismo!$E$6:$E$100,"Não"))</f>
        <v/>
      </c>
      <c r="AM124" s="70" t="str">
        <f>IF($C124="","",COUNTIFS(Absenteismo!$D$6:$D$100,'Cadastro de Funcionários'!$C124,Absenteismo!$E$6:$E$100,"Sim",Absenteismo!$F$6:$F$100,"Sim"))</f>
        <v/>
      </c>
      <c r="AN124" s="70" t="str">
        <f>IF($C124="","",COUNTIFS(Absenteismo!$D$6:$D$100,'Cadastro de Funcionários'!$C124,Absenteismo!$E$6:$E$100,"Sim",Absenteismo!$F$6:$F$100,"Não"))</f>
        <v/>
      </c>
      <c r="AO124" s="26"/>
      <c r="AP124" s="26"/>
      <c r="AQ124" s="26"/>
    </row>
    <row r="125" spans="1:43" ht="22.5" customHeight="1">
      <c r="A125" s="29"/>
      <c r="B125" s="5"/>
      <c r="C125" s="37"/>
      <c r="D125" s="37"/>
      <c r="E125" s="37"/>
      <c r="F125" s="37"/>
      <c r="G125" s="37"/>
      <c r="H125" s="68"/>
      <c r="I125" s="68"/>
      <c r="J125" s="76" t="str">
        <f t="shared" si="30"/>
        <v/>
      </c>
      <c r="K125" s="5"/>
      <c r="L125" s="5" t="str">
        <f>IF(ISERROR(
IF(G125="","",VLOOKUP(C125,Promoções!$C$6:$F$292,4,0))),G125,IF(G125="","",VLOOKUP(C125,Promoções!$C$6:$F$292,4,0)))</f>
        <v/>
      </c>
      <c r="M125" s="5" t="str">
        <f>IF(ISERROR(
IF(L125="","",VLOOKUP(L125,'Cadastro de Cargos'!$C$7:$D$100,2,0))),"",IF(L125="","",VLOOKUP(L125,'Cadastro de Cargos'!$C$7:$D$100,2,0)))</f>
        <v/>
      </c>
      <c r="N125" s="5" t="str">
        <f t="shared" ca="1" si="31"/>
        <v/>
      </c>
      <c r="O125" s="57" t="str">
        <f t="shared" ca="1" si="32"/>
        <v/>
      </c>
      <c r="P125" s="57" t="str">
        <f>IF(ISERROR(
IF(W125="","",IF(AND(W125&lt;='Cad Iniciais'!$D$6,Y125&gt;'Cad Iniciais'!$D$6),1,0))),"",IF(W125="","",IF(AND(W125&lt;='Cad Iniciais'!$D$6,Y125&gt;'Cad Iniciais'!$D$6),1,0)))</f>
        <v/>
      </c>
      <c r="Q125" s="57" t="str">
        <f>IF(ISERROR(
IF(W125="","",IF(AND(W125&lt;=('Cad Iniciais'!$D$6-1),Y125&gt;'Cad Iniciais'!$D$6-1),1,0))),"",IF(W125="","",IF(W125="","",IF(AND(W125&lt;=('Cad Iniciais'!$D$6-1),Y125&gt;'Cad Iniciais'!$D$6-1),1,0))))</f>
        <v/>
      </c>
      <c r="R125" s="26" t="str">
        <f t="shared" ca="1" si="33"/>
        <v/>
      </c>
      <c r="S125" s="26" t="str">
        <f t="shared" ca="1" si="34"/>
        <v/>
      </c>
      <c r="T125" s="26" t="str">
        <f t="shared" ca="1" si="35"/>
        <v/>
      </c>
      <c r="U125" s="26" t="str">
        <f>IF(ISERROR(
IF(H125="","",IF(YEAR(H125)&lt;='Cad Iniciais'!$D$6,"SIM",""))),"",IF(H125="","",IF(YEAR(H125)&lt;='Cad Iniciais'!$D$6,"SIM","")))</f>
        <v/>
      </c>
      <c r="V125" s="26" t="str">
        <f ca="1">IF(ISERROR(
IF(H125="","",IF(AND(YEAR(H125)='Cad Iniciais'!$D$6,I125="Ativo",TODAY()-H125&gt;90),"SIM",IF(AND(YEAR(H125)='Cad Iniciais'!$D$6,I125-H125&gt;90),"SIM","")))),"",IF(H125="","",IF(AND(YEAR(H125)='Cad Iniciais'!$D$6,I125="Ativo",TODAY()-H125&gt;90),"SIM",IF(AND(YEAR(H125)='Cad Iniciais'!$D$6,I125-H125&gt;90),"SIM",""))))</f>
        <v/>
      </c>
      <c r="W125" s="26" t="str">
        <f t="shared" si="36"/>
        <v/>
      </c>
      <c r="X125" s="26" t="str">
        <f t="shared" si="37"/>
        <v/>
      </c>
      <c r="Y125" s="26" t="str">
        <f t="shared" si="38"/>
        <v/>
      </c>
      <c r="Z125" s="26" t="str">
        <f t="shared" si="39"/>
        <v/>
      </c>
      <c r="AA125" s="26" t="str">
        <f>IF(ISERROR(
IF(W125="","",IF(AND(W125&lt;='Cad Iniciais'!$D$6,Y125&gt;'Cad Iniciais'!$D$6),1,0))),"",IF(W125="","",IF(AND(W125&lt;='Cad Iniciais'!$D$6,Y125&gt;'Cad Iniciais'!$D$6),1,0)))</f>
        <v/>
      </c>
      <c r="AB125" s="26" t="str">
        <f>IF(ISERROR(
IF(W125="","",IF(AND(W125&lt;=('Cad Iniciais'!$D$6-1),Y125&gt;'Cad Iniciais'!$D$6-1),1,0))),"",IF(W125="","",IF(W125="","",IF(AND(W125&lt;=('Cad Iniciais'!$D$6-1),Y125&gt;'Cad Iniciais'!$D$6-1),1,0))))</f>
        <v/>
      </c>
      <c r="AC125" s="61" t="str">
        <f>IF(ISERROR(
IF(I125="Ativo","",VLOOKUP(C125,Demissões!$C$6:$E$100,3,0))),"",IF(I125="Ativo","",VLOOKUP(C125,Demissões!$C$6:$E$100,3,0)))</f>
        <v/>
      </c>
      <c r="AD125" s="5"/>
      <c r="AE125" s="5"/>
      <c r="AF125" s="5"/>
      <c r="AG125" s="5"/>
      <c r="AH125" s="5"/>
      <c r="AI125" s="5"/>
      <c r="AJ125" s="70" t="str">
        <f>IF(C125="","",COUNTIF(Absenteismo!$D$6:$D$100,'Cadastro de Funcionários'!C125))</f>
        <v/>
      </c>
      <c r="AK125" s="70" t="str">
        <f>IF($C125="","",COUNTIFS(Absenteismo!$D$6:$D$100,'Cadastro de Funcionários'!$C125,Absenteismo!$E$6:$E$100,"Sim"))</f>
        <v/>
      </c>
      <c r="AL125" s="70" t="str">
        <f>IF($C125="","",COUNTIFS(Absenteismo!$D$6:$D$100,'Cadastro de Funcionários'!$C125,Absenteismo!$E$6:$E$100,"Não"))</f>
        <v/>
      </c>
      <c r="AM125" s="70" t="str">
        <f>IF($C125="","",COUNTIFS(Absenteismo!$D$6:$D$100,'Cadastro de Funcionários'!$C125,Absenteismo!$E$6:$E$100,"Sim",Absenteismo!$F$6:$F$100,"Sim"))</f>
        <v/>
      </c>
      <c r="AN125" s="70" t="str">
        <f>IF($C125="","",COUNTIFS(Absenteismo!$D$6:$D$100,'Cadastro de Funcionários'!$C125,Absenteismo!$E$6:$E$100,"Sim",Absenteismo!$F$6:$F$100,"Não"))</f>
        <v/>
      </c>
      <c r="AO125" s="26"/>
      <c r="AP125" s="26"/>
      <c r="AQ125" s="26"/>
    </row>
    <row r="126" spans="1:43" ht="22.5" customHeight="1">
      <c r="A126" s="29"/>
      <c r="B126" s="5"/>
      <c r="C126" s="37"/>
      <c r="D126" s="37"/>
      <c r="E126" s="37"/>
      <c r="F126" s="37"/>
      <c r="G126" s="37"/>
      <c r="H126" s="68"/>
      <c r="I126" s="68"/>
      <c r="J126" s="76" t="str">
        <f t="shared" si="30"/>
        <v/>
      </c>
      <c r="K126" s="5"/>
      <c r="L126" s="5" t="str">
        <f>IF(ISERROR(
IF(G126="","",VLOOKUP(C126,Promoções!$C$6:$F$292,4,0))),G126,IF(G126="","",VLOOKUP(C126,Promoções!$C$6:$F$292,4,0)))</f>
        <v/>
      </c>
      <c r="M126" s="5" t="str">
        <f>IF(ISERROR(
IF(L126="","",VLOOKUP(L126,'Cadastro de Cargos'!$C$7:$D$100,2,0))),"",IF(L126="","",VLOOKUP(L126,'Cadastro de Cargos'!$C$7:$D$100,2,0)))</f>
        <v/>
      </c>
      <c r="N126" s="5" t="str">
        <f t="shared" ca="1" si="31"/>
        <v/>
      </c>
      <c r="O126" s="57" t="str">
        <f t="shared" ca="1" si="32"/>
        <v/>
      </c>
      <c r="P126" s="57" t="str">
        <f>IF(ISERROR(
IF(W126="","",IF(AND(W126&lt;='Cad Iniciais'!$D$6,Y126&gt;'Cad Iniciais'!$D$6),1,0))),"",IF(W126="","",IF(AND(W126&lt;='Cad Iniciais'!$D$6,Y126&gt;'Cad Iniciais'!$D$6),1,0)))</f>
        <v/>
      </c>
      <c r="Q126" s="57" t="str">
        <f>IF(ISERROR(
IF(W126="","",IF(AND(W126&lt;=('Cad Iniciais'!$D$6-1),Y126&gt;'Cad Iniciais'!$D$6-1),1,0))),"",IF(W126="","",IF(W126="","",IF(AND(W126&lt;=('Cad Iniciais'!$D$6-1),Y126&gt;'Cad Iniciais'!$D$6-1),1,0))))</f>
        <v/>
      </c>
      <c r="R126" s="26" t="str">
        <f t="shared" ca="1" si="33"/>
        <v/>
      </c>
      <c r="S126" s="26" t="str">
        <f t="shared" ca="1" si="34"/>
        <v/>
      </c>
      <c r="T126" s="26" t="str">
        <f t="shared" ca="1" si="35"/>
        <v/>
      </c>
      <c r="U126" s="26" t="str">
        <f>IF(ISERROR(
IF(H126="","",IF(YEAR(H126)&lt;='Cad Iniciais'!$D$6,"SIM",""))),"",IF(H126="","",IF(YEAR(H126)&lt;='Cad Iniciais'!$D$6,"SIM","")))</f>
        <v/>
      </c>
      <c r="V126" s="26" t="str">
        <f ca="1">IF(ISERROR(
IF(H126="","",IF(AND(YEAR(H126)='Cad Iniciais'!$D$6,I126="Ativo",TODAY()-H126&gt;90),"SIM",IF(AND(YEAR(H126)='Cad Iniciais'!$D$6,I126-H126&gt;90),"SIM","")))),"",IF(H126="","",IF(AND(YEAR(H126)='Cad Iniciais'!$D$6,I126="Ativo",TODAY()-H126&gt;90),"SIM",IF(AND(YEAR(H126)='Cad Iniciais'!$D$6,I126-H126&gt;90),"SIM",""))))</f>
        <v/>
      </c>
      <c r="W126" s="26" t="str">
        <f t="shared" si="36"/>
        <v/>
      </c>
      <c r="X126" s="26" t="str">
        <f t="shared" si="37"/>
        <v/>
      </c>
      <c r="Y126" s="26" t="str">
        <f t="shared" si="38"/>
        <v/>
      </c>
      <c r="Z126" s="26" t="str">
        <f t="shared" si="39"/>
        <v/>
      </c>
      <c r="AA126" s="26" t="str">
        <f>IF(ISERROR(
IF(W126="","",IF(AND(W126&lt;='Cad Iniciais'!$D$6,Y126&gt;'Cad Iniciais'!$D$6),1,0))),"",IF(W126="","",IF(AND(W126&lt;='Cad Iniciais'!$D$6,Y126&gt;'Cad Iniciais'!$D$6),1,0)))</f>
        <v/>
      </c>
      <c r="AB126" s="26" t="str">
        <f>IF(ISERROR(
IF(W126="","",IF(AND(W126&lt;=('Cad Iniciais'!$D$6-1),Y126&gt;'Cad Iniciais'!$D$6-1),1,0))),"",IF(W126="","",IF(W126="","",IF(AND(W126&lt;=('Cad Iniciais'!$D$6-1),Y126&gt;'Cad Iniciais'!$D$6-1),1,0))))</f>
        <v/>
      </c>
      <c r="AC126" s="61" t="str">
        <f>IF(ISERROR(
IF(I126="Ativo","",VLOOKUP(C126,Demissões!$C$6:$E$100,3,0))),"",IF(I126="Ativo","",VLOOKUP(C126,Demissões!$C$6:$E$100,3,0)))</f>
        <v/>
      </c>
      <c r="AD126" s="5"/>
      <c r="AE126" s="5"/>
      <c r="AF126" s="5"/>
      <c r="AG126" s="5"/>
      <c r="AH126" s="5"/>
      <c r="AI126" s="5"/>
      <c r="AJ126" s="70" t="str">
        <f>IF(C126="","",COUNTIF(Absenteismo!$D$6:$D$100,'Cadastro de Funcionários'!C126))</f>
        <v/>
      </c>
      <c r="AK126" s="70" t="str">
        <f>IF($C126="","",COUNTIFS(Absenteismo!$D$6:$D$100,'Cadastro de Funcionários'!$C126,Absenteismo!$E$6:$E$100,"Sim"))</f>
        <v/>
      </c>
      <c r="AL126" s="70" t="str">
        <f>IF($C126="","",COUNTIFS(Absenteismo!$D$6:$D$100,'Cadastro de Funcionários'!$C126,Absenteismo!$E$6:$E$100,"Não"))</f>
        <v/>
      </c>
      <c r="AM126" s="70" t="str">
        <f>IF($C126="","",COUNTIFS(Absenteismo!$D$6:$D$100,'Cadastro de Funcionários'!$C126,Absenteismo!$E$6:$E$100,"Sim",Absenteismo!$F$6:$F$100,"Sim"))</f>
        <v/>
      </c>
      <c r="AN126" s="70" t="str">
        <f>IF($C126="","",COUNTIFS(Absenteismo!$D$6:$D$100,'Cadastro de Funcionários'!$C126,Absenteismo!$E$6:$E$100,"Sim",Absenteismo!$F$6:$F$100,"Não"))</f>
        <v/>
      </c>
      <c r="AO126" s="26"/>
      <c r="AP126" s="26"/>
      <c r="AQ126" s="26"/>
    </row>
    <row r="127" spans="1:43" ht="22.5" customHeight="1">
      <c r="A127" s="29"/>
      <c r="B127" s="5"/>
      <c r="C127" s="37"/>
      <c r="D127" s="37"/>
      <c r="E127" s="37"/>
      <c r="F127" s="37"/>
      <c r="G127" s="37"/>
      <c r="H127" s="68"/>
      <c r="I127" s="68"/>
      <c r="J127" s="76" t="str">
        <f t="shared" si="30"/>
        <v/>
      </c>
      <c r="K127" s="5"/>
      <c r="L127" s="5" t="str">
        <f>IF(ISERROR(
IF(G127="","",VLOOKUP(C127,Promoções!$C$6:$F$292,4,0))),G127,IF(G127="","",VLOOKUP(C127,Promoções!$C$6:$F$292,4,0)))</f>
        <v/>
      </c>
      <c r="M127" s="5" t="str">
        <f>IF(ISERROR(
IF(L127="","",VLOOKUP(L127,'Cadastro de Cargos'!$C$7:$D$100,2,0))),"",IF(L127="","",VLOOKUP(L127,'Cadastro de Cargos'!$C$7:$D$100,2,0)))</f>
        <v/>
      </c>
      <c r="N127" s="5" t="str">
        <f t="shared" ca="1" si="31"/>
        <v/>
      </c>
      <c r="O127" s="57" t="str">
        <f t="shared" ca="1" si="32"/>
        <v/>
      </c>
      <c r="P127" s="57" t="str">
        <f>IF(ISERROR(
IF(W127="","",IF(AND(W127&lt;='Cad Iniciais'!$D$6,Y127&gt;'Cad Iniciais'!$D$6),1,0))),"",IF(W127="","",IF(AND(W127&lt;='Cad Iniciais'!$D$6,Y127&gt;'Cad Iniciais'!$D$6),1,0)))</f>
        <v/>
      </c>
      <c r="Q127" s="57" t="str">
        <f>IF(ISERROR(
IF(W127="","",IF(AND(W127&lt;=('Cad Iniciais'!$D$6-1),Y127&gt;'Cad Iniciais'!$D$6-1),1,0))),"",IF(W127="","",IF(W127="","",IF(AND(W127&lt;=('Cad Iniciais'!$D$6-1),Y127&gt;'Cad Iniciais'!$D$6-1),1,0))))</f>
        <v/>
      </c>
      <c r="R127" s="26" t="str">
        <f t="shared" ca="1" si="33"/>
        <v/>
      </c>
      <c r="S127" s="26" t="str">
        <f t="shared" ca="1" si="34"/>
        <v/>
      </c>
      <c r="T127" s="26" t="str">
        <f t="shared" ca="1" si="35"/>
        <v/>
      </c>
      <c r="U127" s="26" t="str">
        <f>IF(ISERROR(
IF(H127="","",IF(YEAR(H127)&lt;='Cad Iniciais'!$D$6,"SIM",""))),"",IF(H127="","",IF(YEAR(H127)&lt;='Cad Iniciais'!$D$6,"SIM","")))</f>
        <v/>
      </c>
      <c r="V127" s="26" t="str">
        <f ca="1">IF(ISERROR(
IF(H127="","",IF(AND(YEAR(H127)='Cad Iniciais'!$D$6,I127="Ativo",TODAY()-H127&gt;90),"SIM",IF(AND(YEAR(H127)='Cad Iniciais'!$D$6,I127-H127&gt;90),"SIM","")))),"",IF(H127="","",IF(AND(YEAR(H127)='Cad Iniciais'!$D$6,I127="Ativo",TODAY()-H127&gt;90),"SIM",IF(AND(YEAR(H127)='Cad Iniciais'!$D$6,I127-H127&gt;90),"SIM",""))))</f>
        <v/>
      </c>
      <c r="W127" s="26" t="str">
        <f t="shared" si="36"/>
        <v/>
      </c>
      <c r="X127" s="26" t="str">
        <f t="shared" si="37"/>
        <v/>
      </c>
      <c r="Y127" s="26" t="str">
        <f t="shared" si="38"/>
        <v/>
      </c>
      <c r="Z127" s="26" t="str">
        <f t="shared" si="39"/>
        <v/>
      </c>
      <c r="AA127" s="26" t="str">
        <f>IF(ISERROR(
IF(W127="","",IF(AND(W127&lt;='Cad Iniciais'!$D$6,Y127&gt;'Cad Iniciais'!$D$6),1,0))),"",IF(W127="","",IF(AND(W127&lt;='Cad Iniciais'!$D$6,Y127&gt;'Cad Iniciais'!$D$6),1,0)))</f>
        <v/>
      </c>
      <c r="AB127" s="26" t="str">
        <f>IF(ISERROR(
IF(W127="","",IF(AND(W127&lt;=('Cad Iniciais'!$D$6-1),Y127&gt;'Cad Iniciais'!$D$6-1),1,0))),"",IF(W127="","",IF(W127="","",IF(AND(W127&lt;=('Cad Iniciais'!$D$6-1),Y127&gt;'Cad Iniciais'!$D$6-1),1,0))))</f>
        <v/>
      </c>
      <c r="AC127" s="61" t="str">
        <f>IF(ISERROR(
IF(I127="Ativo","",VLOOKUP(C127,Demissões!$C$6:$E$100,3,0))),"",IF(I127="Ativo","",VLOOKUP(C127,Demissões!$C$6:$E$100,3,0)))</f>
        <v/>
      </c>
      <c r="AD127" s="5"/>
      <c r="AE127" s="5"/>
      <c r="AF127" s="5"/>
      <c r="AG127" s="5"/>
      <c r="AH127" s="5"/>
      <c r="AI127" s="5"/>
      <c r="AJ127" s="70" t="str">
        <f>IF(C127="","",COUNTIF(Absenteismo!$D$6:$D$100,'Cadastro de Funcionários'!C127))</f>
        <v/>
      </c>
      <c r="AK127" s="70" t="str">
        <f>IF($C127="","",COUNTIFS(Absenteismo!$D$6:$D$100,'Cadastro de Funcionários'!$C127,Absenteismo!$E$6:$E$100,"Sim"))</f>
        <v/>
      </c>
      <c r="AL127" s="70" t="str">
        <f>IF($C127="","",COUNTIFS(Absenteismo!$D$6:$D$100,'Cadastro de Funcionários'!$C127,Absenteismo!$E$6:$E$100,"Não"))</f>
        <v/>
      </c>
      <c r="AM127" s="70" t="str">
        <f>IF($C127="","",COUNTIFS(Absenteismo!$D$6:$D$100,'Cadastro de Funcionários'!$C127,Absenteismo!$E$6:$E$100,"Sim",Absenteismo!$F$6:$F$100,"Sim"))</f>
        <v/>
      </c>
      <c r="AN127" s="70" t="str">
        <f>IF($C127="","",COUNTIFS(Absenteismo!$D$6:$D$100,'Cadastro de Funcionários'!$C127,Absenteismo!$E$6:$E$100,"Sim",Absenteismo!$F$6:$F$100,"Não"))</f>
        <v/>
      </c>
      <c r="AO127" s="26"/>
      <c r="AP127" s="26"/>
      <c r="AQ127" s="26"/>
    </row>
    <row r="128" spans="1:43" ht="22.5" customHeight="1">
      <c r="A128" s="29"/>
      <c r="B128" s="5"/>
      <c r="C128" s="37"/>
      <c r="D128" s="37"/>
      <c r="E128" s="37"/>
      <c r="F128" s="37"/>
      <c r="G128" s="37"/>
      <c r="H128" s="68"/>
      <c r="I128" s="68"/>
      <c r="J128" s="76" t="str">
        <f t="shared" si="30"/>
        <v/>
      </c>
      <c r="K128" s="5"/>
      <c r="L128" s="5" t="str">
        <f>IF(ISERROR(
IF(G128="","",VLOOKUP(C128,Promoções!$C$6:$F$292,4,0))),G128,IF(G128="","",VLOOKUP(C128,Promoções!$C$6:$F$292,4,0)))</f>
        <v/>
      </c>
      <c r="M128" s="5" t="str">
        <f>IF(ISERROR(
IF(L128="","",VLOOKUP(L128,'Cadastro de Cargos'!$C$7:$D$100,2,0))),"",IF(L128="","",VLOOKUP(L128,'Cadastro de Cargos'!$C$7:$D$100,2,0)))</f>
        <v/>
      </c>
      <c r="N128" s="5" t="str">
        <f t="shared" ca="1" si="31"/>
        <v/>
      </c>
      <c r="O128" s="57" t="str">
        <f t="shared" ca="1" si="32"/>
        <v/>
      </c>
      <c r="P128" s="57" t="str">
        <f>IF(ISERROR(
IF(W128="","",IF(AND(W128&lt;='Cad Iniciais'!$D$6,Y128&gt;'Cad Iniciais'!$D$6),1,0))),"",IF(W128="","",IF(AND(W128&lt;='Cad Iniciais'!$D$6,Y128&gt;'Cad Iniciais'!$D$6),1,0)))</f>
        <v/>
      </c>
      <c r="Q128" s="57" t="str">
        <f>IF(ISERROR(
IF(W128="","",IF(AND(W128&lt;=('Cad Iniciais'!$D$6-1),Y128&gt;'Cad Iniciais'!$D$6-1),1,0))),"",IF(W128="","",IF(W128="","",IF(AND(W128&lt;=('Cad Iniciais'!$D$6-1),Y128&gt;'Cad Iniciais'!$D$6-1),1,0))))</f>
        <v/>
      </c>
      <c r="R128" s="26" t="str">
        <f t="shared" ca="1" si="33"/>
        <v/>
      </c>
      <c r="S128" s="26" t="str">
        <f t="shared" ca="1" si="34"/>
        <v/>
      </c>
      <c r="T128" s="26" t="str">
        <f t="shared" ca="1" si="35"/>
        <v/>
      </c>
      <c r="U128" s="26" t="str">
        <f>IF(ISERROR(
IF(H128="","",IF(YEAR(H128)&lt;='Cad Iniciais'!$D$6,"SIM",""))),"",IF(H128="","",IF(YEAR(H128)&lt;='Cad Iniciais'!$D$6,"SIM","")))</f>
        <v/>
      </c>
      <c r="V128" s="26" t="str">
        <f ca="1">IF(ISERROR(
IF(H128="","",IF(AND(YEAR(H128)='Cad Iniciais'!$D$6,I128="Ativo",TODAY()-H128&gt;90),"SIM",IF(AND(YEAR(H128)='Cad Iniciais'!$D$6,I128-H128&gt;90),"SIM","")))),"",IF(H128="","",IF(AND(YEAR(H128)='Cad Iniciais'!$D$6,I128="Ativo",TODAY()-H128&gt;90),"SIM",IF(AND(YEAR(H128)='Cad Iniciais'!$D$6,I128-H128&gt;90),"SIM",""))))</f>
        <v/>
      </c>
      <c r="W128" s="26" t="str">
        <f t="shared" si="36"/>
        <v/>
      </c>
      <c r="X128" s="26" t="str">
        <f t="shared" si="37"/>
        <v/>
      </c>
      <c r="Y128" s="26" t="str">
        <f t="shared" si="38"/>
        <v/>
      </c>
      <c r="Z128" s="26" t="str">
        <f t="shared" si="39"/>
        <v/>
      </c>
      <c r="AA128" s="26" t="str">
        <f>IF(ISERROR(
IF(W128="","",IF(AND(W128&lt;='Cad Iniciais'!$D$6,Y128&gt;'Cad Iniciais'!$D$6),1,0))),"",IF(W128="","",IF(AND(W128&lt;='Cad Iniciais'!$D$6,Y128&gt;'Cad Iniciais'!$D$6),1,0)))</f>
        <v/>
      </c>
      <c r="AB128" s="26" t="str">
        <f>IF(ISERROR(
IF(W128="","",IF(AND(W128&lt;=('Cad Iniciais'!$D$6-1),Y128&gt;'Cad Iniciais'!$D$6-1),1,0))),"",IF(W128="","",IF(W128="","",IF(AND(W128&lt;=('Cad Iniciais'!$D$6-1),Y128&gt;'Cad Iniciais'!$D$6-1),1,0))))</f>
        <v/>
      </c>
      <c r="AC128" s="61" t="str">
        <f>IF(ISERROR(
IF(I128="Ativo","",VLOOKUP(C128,Demissões!$C$6:$E$100,3,0))),"",IF(I128="Ativo","",VLOOKUP(C128,Demissões!$C$6:$E$100,3,0)))</f>
        <v/>
      </c>
      <c r="AD128" s="5"/>
      <c r="AE128" s="5"/>
      <c r="AF128" s="5"/>
      <c r="AG128" s="5"/>
      <c r="AH128" s="5"/>
      <c r="AI128" s="5"/>
      <c r="AJ128" s="70" t="str">
        <f>IF(C128="","",COUNTIF(Absenteismo!$D$6:$D$100,'Cadastro de Funcionários'!C128))</f>
        <v/>
      </c>
      <c r="AK128" s="70" t="str">
        <f>IF($C128="","",COUNTIFS(Absenteismo!$D$6:$D$100,'Cadastro de Funcionários'!$C128,Absenteismo!$E$6:$E$100,"Sim"))</f>
        <v/>
      </c>
      <c r="AL128" s="70" t="str">
        <f>IF($C128="","",COUNTIFS(Absenteismo!$D$6:$D$100,'Cadastro de Funcionários'!$C128,Absenteismo!$E$6:$E$100,"Não"))</f>
        <v/>
      </c>
      <c r="AM128" s="70" t="str">
        <f>IF($C128="","",COUNTIFS(Absenteismo!$D$6:$D$100,'Cadastro de Funcionários'!$C128,Absenteismo!$E$6:$E$100,"Sim",Absenteismo!$F$6:$F$100,"Sim"))</f>
        <v/>
      </c>
      <c r="AN128" s="70" t="str">
        <f>IF($C128="","",COUNTIFS(Absenteismo!$D$6:$D$100,'Cadastro de Funcionários'!$C128,Absenteismo!$E$6:$E$100,"Sim",Absenteismo!$F$6:$F$100,"Não"))</f>
        <v/>
      </c>
      <c r="AO128" s="26"/>
      <c r="AP128" s="26"/>
      <c r="AQ128" s="26"/>
    </row>
    <row r="129" spans="1:43" ht="22.5" customHeight="1">
      <c r="A129" s="29"/>
      <c r="B129" s="5"/>
      <c r="C129" s="37"/>
      <c r="D129" s="37"/>
      <c r="E129" s="37"/>
      <c r="F129" s="37"/>
      <c r="G129" s="37"/>
      <c r="H129" s="68"/>
      <c r="I129" s="68"/>
      <c r="J129" s="76" t="str">
        <f t="shared" si="30"/>
        <v/>
      </c>
      <c r="K129" s="5"/>
      <c r="L129" s="5" t="str">
        <f>IF(ISERROR(
IF(G129="","",VLOOKUP(C129,Promoções!$C$6:$F$292,4,0))),G129,IF(G129="","",VLOOKUP(C129,Promoções!$C$6:$F$292,4,0)))</f>
        <v/>
      </c>
      <c r="M129" s="5" t="str">
        <f>IF(ISERROR(
IF(L129="","",VLOOKUP(L129,'Cadastro de Cargos'!$C$7:$D$100,2,0))),"",IF(L129="","",VLOOKUP(L129,'Cadastro de Cargos'!$C$7:$D$100,2,0)))</f>
        <v/>
      </c>
      <c r="N129" s="5" t="str">
        <f t="shared" ca="1" si="31"/>
        <v/>
      </c>
      <c r="O129" s="57" t="str">
        <f t="shared" ca="1" si="32"/>
        <v/>
      </c>
      <c r="P129" s="57" t="str">
        <f>IF(ISERROR(
IF(W129="","",IF(AND(W129&lt;='Cad Iniciais'!$D$6,Y129&gt;'Cad Iniciais'!$D$6),1,0))),"",IF(W129="","",IF(AND(W129&lt;='Cad Iniciais'!$D$6,Y129&gt;'Cad Iniciais'!$D$6),1,0)))</f>
        <v/>
      </c>
      <c r="Q129" s="57" t="str">
        <f>IF(ISERROR(
IF(W129="","",IF(AND(W129&lt;=('Cad Iniciais'!$D$6-1),Y129&gt;'Cad Iniciais'!$D$6-1),1,0))),"",IF(W129="","",IF(W129="","",IF(AND(W129&lt;=('Cad Iniciais'!$D$6-1),Y129&gt;'Cad Iniciais'!$D$6-1),1,0))))</f>
        <v/>
      </c>
      <c r="R129" s="26" t="str">
        <f t="shared" ca="1" si="33"/>
        <v/>
      </c>
      <c r="S129" s="26" t="str">
        <f t="shared" ca="1" si="34"/>
        <v/>
      </c>
      <c r="T129" s="26" t="str">
        <f t="shared" ca="1" si="35"/>
        <v/>
      </c>
      <c r="U129" s="26" t="str">
        <f>IF(ISERROR(
IF(H129="","",IF(YEAR(H129)&lt;='Cad Iniciais'!$D$6,"SIM",""))),"",IF(H129="","",IF(YEAR(H129)&lt;='Cad Iniciais'!$D$6,"SIM","")))</f>
        <v/>
      </c>
      <c r="V129" s="26" t="str">
        <f ca="1">IF(ISERROR(
IF(H129="","",IF(AND(YEAR(H129)='Cad Iniciais'!$D$6,I129="Ativo",TODAY()-H129&gt;90),"SIM",IF(AND(YEAR(H129)='Cad Iniciais'!$D$6,I129-H129&gt;90),"SIM","")))),"",IF(H129="","",IF(AND(YEAR(H129)='Cad Iniciais'!$D$6,I129="Ativo",TODAY()-H129&gt;90),"SIM",IF(AND(YEAR(H129)='Cad Iniciais'!$D$6,I129-H129&gt;90),"SIM",""))))</f>
        <v/>
      </c>
      <c r="W129" s="26" t="str">
        <f t="shared" si="36"/>
        <v/>
      </c>
      <c r="X129" s="26" t="str">
        <f t="shared" si="37"/>
        <v/>
      </c>
      <c r="Y129" s="26" t="str">
        <f t="shared" si="38"/>
        <v/>
      </c>
      <c r="Z129" s="26" t="str">
        <f t="shared" si="39"/>
        <v/>
      </c>
      <c r="AA129" s="26" t="str">
        <f>IF(ISERROR(
IF(W129="","",IF(AND(W129&lt;='Cad Iniciais'!$D$6,Y129&gt;'Cad Iniciais'!$D$6),1,0))),"",IF(W129="","",IF(AND(W129&lt;='Cad Iniciais'!$D$6,Y129&gt;'Cad Iniciais'!$D$6),1,0)))</f>
        <v/>
      </c>
      <c r="AB129" s="26" t="str">
        <f>IF(ISERROR(
IF(W129="","",IF(AND(W129&lt;=('Cad Iniciais'!$D$6-1),Y129&gt;'Cad Iniciais'!$D$6-1),1,0))),"",IF(W129="","",IF(W129="","",IF(AND(W129&lt;=('Cad Iniciais'!$D$6-1),Y129&gt;'Cad Iniciais'!$D$6-1),1,0))))</f>
        <v/>
      </c>
      <c r="AC129" s="61" t="str">
        <f>IF(ISERROR(
IF(I129="Ativo","",VLOOKUP(C129,Demissões!$C$6:$E$100,3,0))),"",IF(I129="Ativo","",VLOOKUP(C129,Demissões!$C$6:$E$100,3,0)))</f>
        <v/>
      </c>
      <c r="AD129" s="5"/>
      <c r="AE129" s="5"/>
      <c r="AF129" s="5"/>
      <c r="AG129" s="5"/>
      <c r="AH129" s="5"/>
      <c r="AI129" s="5"/>
      <c r="AJ129" s="70" t="str">
        <f>IF(C129="","",COUNTIF(Absenteismo!$D$6:$D$100,'Cadastro de Funcionários'!C129))</f>
        <v/>
      </c>
      <c r="AK129" s="70" t="str">
        <f>IF($C129="","",COUNTIFS(Absenteismo!$D$6:$D$100,'Cadastro de Funcionários'!$C129,Absenteismo!$E$6:$E$100,"Sim"))</f>
        <v/>
      </c>
      <c r="AL129" s="70" t="str">
        <f>IF($C129="","",COUNTIFS(Absenteismo!$D$6:$D$100,'Cadastro de Funcionários'!$C129,Absenteismo!$E$6:$E$100,"Não"))</f>
        <v/>
      </c>
      <c r="AM129" s="70" t="str">
        <f>IF($C129="","",COUNTIFS(Absenteismo!$D$6:$D$100,'Cadastro de Funcionários'!$C129,Absenteismo!$E$6:$E$100,"Sim",Absenteismo!$F$6:$F$100,"Sim"))</f>
        <v/>
      </c>
      <c r="AN129" s="70" t="str">
        <f>IF($C129="","",COUNTIFS(Absenteismo!$D$6:$D$100,'Cadastro de Funcionários'!$C129,Absenteismo!$E$6:$E$100,"Sim",Absenteismo!$F$6:$F$100,"Não"))</f>
        <v/>
      </c>
      <c r="AO129" s="26"/>
      <c r="AP129" s="26"/>
      <c r="AQ129" s="26"/>
    </row>
    <row r="130" spans="1:43" ht="22.5" customHeight="1">
      <c r="A130" s="29"/>
      <c r="B130" s="5"/>
      <c r="C130" s="37"/>
      <c r="D130" s="37"/>
      <c r="E130" s="37"/>
      <c r="F130" s="37"/>
      <c r="G130" s="37"/>
      <c r="H130" s="68"/>
      <c r="I130" s="68"/>
      <c r="J130" s="76" t="str">
        <f t="shared" si="30"/>
        <v/>
      </c>
      <c r="K130" s="5"/>
      <c r="L130" s="5" t="str">
        <f>IF(ISERROR(
IF(G130="","",VLOOKUP(C130,Promoções!$C$6:$F$292,4,0))),G130,IF(G130="","",VLOOKUP(C130,Promoções!$C$6:$F$292,4,0)))</f>
        <v/>
      </c>
      <c r="M130" s="5" t="str">
        <f>IF(ISERROR(
IF(L130="","",VLOOKUP(L130,'Cadastro de Cargos'!$C$7:$D$100,2,0))),"",IF(L130="","",VLOOKUP(L130,'Cadastro de Cargos'!$C$7:$D$100,2,0)))</f>
        <v/>
      </c>
      <c r="N130" s="5" t="str">
        <f t="shared" ca="1" si="31"/>
        <v/>
      </c>
      <c r="O130" s="57" t="str">
        <f t="shared" ca="1" si="32"/>
        <v/>
      </c>
      <c r="P130" s="57" t="str">
        <f>IF(ISERROR(
IF(W130="","",IF(AND(W130&lt;='Cad Iniciais'!$D$6,Y130&gt;'Cad Iniciais'!$D$6),1,0))),"",IF(W130="","",IF(AND(W130&lt;='Cad Iniciais'!$D$6,Y130&gt;'Cad Iniciais'!$D$6),1,0)))</f>
        <v/>
      </c>
      <c r="Q130" s="57" t="str">
        <f>IF(ISERROR(
IF(W130="","",IF(AND(W130&lt;=('Cad Iniciais'!$D$6-1),Y130&gt;'Cad Iniciais'!$D$6-1),1,0))),"",IF(W130="","",IF(W130="","",IF(AND(W130&lt;=('Cad Iniciais'!$D$6-1),Y130&gt;'Cad Iniciais'!$D$6-1),1,0))))</f>
        <v/>
      </c>
      <c r="R130" s="26" t="str">
        <f t="shared" ca="1" si="33"/>
        <v/>
      </c>
      <c r="S130" s="26" t="str">
        <f t="shared" ca="1" si="34"/>
        <v/>
      </c>
      <c r="T130" s="26" t="str">
        <f t="shared" ca="1" si="35"/>
        <v/>
      </c>
      <c r="U130" s="26" t="str">
        <f>IF(ISERROR(
IF(H130="","",IF(YEAR(H130)&lt;='Cad Iniciais'!$D$6,"SIM",""))),"",IF(H130="","",IF(YEAR(H130)&lt;='Cad Iniciais'!$D$6,"SIM","")))</f>
        <v/>
      </c>
      <c r="V130" s="26" t="str">
        <f ca="1">IF(ISERROR(
IF(H130="","",IF(AND(YEAR(H130)='Cad Iniciais'!$D$6,I130="Ativo",TODAY()-H130&gt;90),"SIM",IF(AND(YEAR(H130)='Cad Iniciais'!$D$6,I130-H130&gt;90),"SIM","")))),"",IF(H130="","",IF(AND(YEAR(H130)='Cad Iniciais'!$D$6,I130="Ativo",TODAY()-H130&gt;90),"SIM",IF(AND(YEAR(H130)='Cad Iniciais'!$D$6,I130-H130&gt;90),"SIM",""))))</f>
        <v/>
      </c>
      <c r="W130" s="26" t="str">
        <f t="shared" si="36"/>
        <v/>
      </c>
      <c r="X130" s="26" t="str">
        <f t="shared" si="37"/>
        <v/>
      </c>
      <c r="Y130" s="26" t="str">
        <f t="shared" si="38"/>
        <v/>
      </c>
      <c r="Z130" s="26" t="str">
        <f t="shared" si="39"/>
        <v/>
      </c>
      <c r="AA130" s="26" t="str">
        <f>IF(ISERROR(
IF(W130="","",IF(AND(W130&lt;='Cad Iniciais'!$D$6,Y130&gt;'Cad Iniciais'!$D$6),1,0))),"",IF(W130="","",IF(AND(W130&lt;='Cad Iniciais'!$D$6,Y130&gt;'Cad Iniciais'!$D$6),1,0)))</f>
        <v/>
      </c>
      <c r="AB130" s="26" t="str">
        <f>IF(ISERROR(
IF(W130="","",IF(AND(W130&lt;=('Cad Iniciais'!$D$6-1),Y130&gt;'Cad Iniciais'!$D$6-1),1,0))),"",IF(W130="","",IF(W130="","",IF(AND(W130&lt;=('Cad Iniciais'!$D$6-1),Y130&gt;'Cad Iniciais'!$D$6-1),1,0))))</f>
        <v/>
      </c>
      <c r="AC130" s="61" t="str">
        <f>IF(ISERROR(
IF(I130="Ativo","",VLOOKUP(C130,Demissões!$C$6:$E$100,3,0))),"",IF(I130="Ativo","",VLOOKUP(C130,Demissões!$C$6:$E$100,3,0)))</f>
        <v/>
      </c>
      <c r="AD130" s="5"/>
      <c r="AE130" s="5"/>
      <c r="AF130" s="5"/>
      <c r="AG130" s="5"/>
      <c r="AH130" s="5"/>
      <c r="AI130" s="5"/>
      <c r="AJ130" s="70" t="str">
        <f>IF(C130="","",COUNTIF(Absenteismo!$D$6:$D$100,'Cadastro de Funcionários'!C130))</f>
        <v/>
      </c>
      <c r="AK130" s="70" t="str">
        <f>IF($C130="","",COUNTIFS(Absenteismo!$D$6:$D$100,'Cadastro de Funcionários'!$C130,Absenteismo!$E$6:$E$100,"Sim"))</f>
        <v/>
      </c>
      <c r="AL130" s="70" t="str">
        <f>IF($C130="","",COUNTIFS(Absenteismo!$D$6:$D$100,'Cadastro de Funcionários'!$C130,Absenteismo!$E$6:$E$100,"Não"))</f>
        <v/>
      </c>
      <c r="AM130" s="70" t="str">
        <f>IF($C130="","",COUNTIFS(Absenteismo!$D$6:$D$100,'Cadastro de Funcionários'!$C130,Absenteismo!$E$6:$E$100,"Sim",Absenteismo!$F$6:$F$100,"Sim"))</f>
        <v/>
      </c>
      <c r="AN130" s="70" t="str">
        <f>IF($C130="","",COUNTIFS(Absenteismo!$D$6:$D$100,'Cadastro de Funcionários'!$C130,Absenteismo!$E$6:$E$100,"Sim",Absenteismo!$F$6:$F$100,"Não"))</f>
        <v/>
      </c>
      <c r="AO130" s="26"/>
      <c r="AP130" s="26"/>
      <c r="AQ130" s="26"/>
    </row>
    <row r="131" spans="1:43" ht="22.5" customHeight="1">
      <c r="A131" s="29"/>
      <c r="B131" s="5"/>
      <c r="C131" s="37"/>
      <c r="D131" s="37"/>
      <c r="E131" s="37"/>
      <c r="F131" s="37"/>
      <c r="G131" s="37"/>
      <c r="H131" s="68"/>
      <c r="I131" s="68"/>
      <c r="J131" s="76" t="str">
        <f t="shared" si="30"/>
        <v/>
      </c>
      <c r="K131" s="5"/>
      <c r="L131" s="5" t="str">
        <f>IF(ISERROR(
IF(G131="","",VLOOKUP(C131,Promoções!$C$6:$F$292,4,0))),G131,IF(G131="","",VLOOKUP(C131,Promoções!$C$6:$F$292,4,0)))</f>
        <v/>
      </c>
      <c r="M131" s="5" t="str">
        <f>IF(ISERROR(
IF(L131="","",VLOOKUP(L131,'Cadastro de Cargos'!$C$7:$D$100,2,0))),"",IF(L131="","",VLOOKUP(L131,'Cadastro de Cargos'!$C$7:$D$100,2,0)))</f>
        <v/>
      </c>
      <c r="N131" s="5" t="str">
        <f t="shared" ca="1" si="31"/>
        <v/>
      </c>
      <c r="O131" s="57" t="str">
        <f t="shared" ca="1" si="32"/>
        <v/>
      </c>
      <c r="P131" s="57" t="str">
        <f>IF(ISERROR(
IF(W131="","",IF(AND(W131&lt;='Cad Iniciais'!$D$6,Y131&gt;'Cad Iniciais'!$D$6),1,0))),"",IF(W131="","",IF(AND(W131&lt;='Cad Iniciais'!$D$6,Y131&gt;'Cad Iniciais'!$D$6),1,0)))</f>
        <v/>
      </c>
      <c r="Q131" s="57" t="str">
        <f>IF(ISERROR(
IF(W131="","",IF(AND(W131&lt;=('Cad Iniciais'!$D$6-1),Y131&gt;'Cad Iniciais'!$D$6-1),1,0))),"",IF(W131="","",IF(W131="","",IF(AND(W131&lt;=('Cad Iniciais'!$D$6-1),Y131&gt;'Cad Iniciais'!$D$6-1),1,0))))</f>
        <v/>
      </c>
      <c r="R131" s="26" t="str">
        <f t="shared" ca="1" si="33"/>
        <v/>
      </c>
      <c r="S131" s="26" t="str">
        <f t="shared" ca="1" si="34"/>
        <v/>
      </c>
      <c r="T131" s="26" t="str">
        <f t="shared" ca="1" si="35"/>
        <v/>
      </c>
      <c r="U131" s="26" t="str">
        <f>IF(ISERROR(
IF(H131="","",IF(YEAR(H131)&lt;='Cad Iniciais'!$D$6,"SIM",""))),"",IF(H131="","",IF(YEAR(H131)&lt;='Cad Iniciais'!$D$6,"SIM","")))</f>
        <v/>
      </c>
      <c r="V131" s="26" t="str">
        <f ca="1">IF(ISERROR(
IF(H131="","",IF(AND(YEAR(H131)='Cad Iniciais'!$D$6,I131="Ativo",TODAY()-H131&gt;90),"SIM",IF(AND(YEAR(H131)='Cad Iniciais'!$D$6,I131-H131&gt;90),"SIM","")))),"",IF(H131="","",IF(AND(YEAR(H131)='Cad Iniciais'!$D$6,I131="Ativo",TODAY()-H131&gt;90),"SIM",IF(AND(YEAR(H131)='Cad Iniciais'!$D$6,I131-H131&gt;90),"SIM",""))))</f>
        <v/>
      </c>
      <c r="W131" s="26" t="str">
        <f t="shared" si="36"/>
        <v/>
      </c>
      <c r="X131" s="26" t="str">
        <f t="shared" si="37"/>
        <v/>
      </c>
      <c r="Y131" s="26" t="str">
        <f t="shared" si="38"/>
        <v/>
      </c>
      <c r="Z131" s="26" t="str">
        <f t="shared" si="39"/>
        <v/>
      </c>
      <c r="AA131" s="26" t="str">
        <f>IF(ISERROR(
IF(W131="","",IF(AND(W131&lt;='Cad Iniciais'!$D$6,Y131&gt;'Cad Iniciais'!$D$6),1,0))),"",IF(W131="","",IF(AND(W131&lt;='Cad Iniciais'!$D$6,Y131&gt;'Cad Iniciais'!$D$6),1,0)))</f>
        <v/>
      </c>
      <c r="AB131" s="26" t="str">
        <f>IF(ISERROR(
IF(W131="","",IF(AND(W131&lt;=('Cad Iniciais'!$D$6-1),Y131&gt;'Cad Iniciais'!$D$6-1),1,0))),"",IF(W131="","",IF(W131="","",IF(AND(W131&lt;=('Cad Iniciais'!$D$6-1),Y131&gt;'Cad Iniciais'!$D$6-1),1,0))))</f>
        <v/>
      </c>
      <c r="AC131" s="61" t="str">
        <f>IF(ISERROR(
IF(I131="Ativo","",VLOOKUP(C131,Demissões!$C$6:$E$100,3,0))),"",IF(I131="Ativo","",VLOOKUP(C131,Demissões!$C$6:$E$100,3,0)))</f>
        <v/>
      </c>
      <c r="AD131" s="5"/>
      <c r="AE131" s="5"/>
      <c r="AF131" s="5"/>
      <c r="AG131" s="5"/>
      <c r="AH131" s="5"/>
      <c r="AI131" s="5"/>
      <c r="AJ131" s="70" t="str">
        <f>IF(C131="","",COUNTIF(Absenteismo!$D$6:$D$100,'Cadastro de Funcionários'!C131))</f>
        <v/>
      </c>
      <c r="AK131" s="70" t="str">
        <f>IF($C131="","",COUNTIFS(Absenteismo!$D$6:$D$100,'Cadastro de Funcionários'!$C131,Absenteismo!$E$6:$E$100,"Sim"))</f>
        <v/>
      </c>
      <c r="AL131" s="70" t="str">
        <f>IF($C131="","",COUNTIFS(Absenteismo!$D$6:$D$100,'Cadastro de Funcionários'!$C131,Absenteismo!$E$6:$E$100,"Não"))</f>
        <v/>
      </c>
      <c r="AM131" s="70" t="str">
        <f>IF($C131="","",COUNTIFS(Absenteismo!$D$6:$D$100,'Cadastro de Funcionários'!$C131,Absenteismo!$E$6:$E$100,"Sim",Absenteismo!$F$6:$F$100,"Sim"))</f>
        <v/>
      </c>
      <c r="AN131" s="70" t="str">
        <f>IF($C131="","",COUNTIFS(Absenteismo!$D$6:$D$100,'Cadastro de Funcionários'!$C131,Absenteismo!$E$6:$E$100,"Sim",Absenteismo!$F$6:$F$100,"Não"))</f>
        <v/>
      </c>
      <c r="AO131" s="26"/>
      <c r="AP131" s="26"/>
      <c r="AQ131" s="26"/>
    </row>
    <row r="132" spans="1:43" ht="22.5" customHeight="1">
      <c r="A132" s="29"/>
      <c r="B132" s="5"/>
      <c r="C132" s="37"/>
      <c r="D132" s="37"/>
      <c r="E132" s="37"/>
      <c r="F132" s="37"/>
      <c r="G132" s="37"/>
      <c r="H132" s="68"/>
      <c r="I132" s="68"/>
      <c r="J132" s="76" t="str">
        <f t="shared" si="30"/>
        <v/>
      </c>
      <c r="K132" s="5"/>
      <c r="L132" s="5" t="str">
        <f>IF(ISERROR(
IF(G132="","",VLOOKUP(C132,Promoções!$C$6:$F$292,4,0))),G132,IF(G132="","",VLOOKUP(C132,Promoções!$C$6:$F$292,4,0)))</f>
        <v/>
      </c>
      <c r="M132" s="5" t="str">
        <f>IF(ISERROR(
IF(L132="","",VLOOKUP(L132,'Cadastro de Cargos'!$C$7:$D$100,2,0))),"",IF(L132="","",VLOOKUP(L132,'Cadastro de Cargos'!$C$7:$D$100,2,0)))</f>
        <v/>
      </c>
      <c r="N132" s="5" t="str">
        <f t="shared" ca="1" si="31"/>
        <v/>
      </c>
      <c r="O132" s="57" t="str">
        <f t="shared" ca="1" si="32"/>
        <v/>
      </c>
      <c r="P132" s="57" t="str">
        <f>IF(ISERROR(
IF(W132="","",IF(AND(W132&lt;='Cad Iniciais'!$D$6,Y132&gt;'Cad Iniciais'!$D$6),1,0))),"",IF(W132="","",IF(AND(W132&lt;='Cad Iniciais'!$D$6,Y132&gt;'Cad Iniciais'!$D$6),1,0)))</f>
        <v/>
      </c>
      <c r="Q132" s="57" t="str">
        <f>IF(ISERROR(
IF(W132="","",IF(AND(W132&lt;=('Cad Iniciais'!$D$6-1),Y132&gt;'Cad Iniciais'!$D$6-1),1,0))),"",IF(W132="","",IF(W132="","",IF(AND(W132&lt;=('Cad Iniciais'!$D$6-1),Y132&gt;'Cad Iniciais'!$D$6-1),1,0))))</f>
        <v/>
      </c>
      <c r="R132" s="26" t="str">
        <f t="shared" ca="1" si="33"/>
        <v/>
      </c>
      <c r="S132" s="26" t="str">
        <f t="shared" ca="1" si="34"/>
        <v/>
      </c>
      <c r="T132" s="26" t="str">
        <f t="shared" ca="1" si="35"/>
        <v/>
      </c>
      <c r="U132" s="26" t="str">
        <f>IF(ISERROR(
IF(H132="","",IF(YEAR(H132)&lt;='Cad Iniciais'!$D$6,"SIM",""))),"",IF(H132="","",IF(YEAR(H132)&lt;='Cad Iniciais'!$D$6,"SIM","")))</f>
        <v/>
      </c>
      <c r="V132" s="26" t="str">
        <f ca="1">IF(ISERROR(
IF(H132="","",IF(AND(YEAR(H132)='Cad Iniciais'!$D$6,I132="Ativo",TODAY()-H132&gt;90),"SIM",IF(AND(YEAR(H132)='Cad Iniciais'!$D$6,I132-H132&gt;90),"SIM","")))),"",IF(H132="","",IF(AND(YEAR(H132)='Cad Iniciais'!$D$6,I132="Ativo",TODAY()-H132&gt;90),"SIM",IF(AND(YEAR(H132)='Cad Iniciais'!$D$6,I132-H132&gt;90),"SIM",""))))</f>
        <v/>
      </c>
      <c r="W132" s="26" t="str">
        <f t="shared" si="36"/>
        <v/>
      </c>
      <c r="X132" s="26" t="str">
        <f t="shared" si="37"/>
        <v/>
      </c>
      <c r="Y132" s="26" t="str">
        <f t="shared" si="38"/>
        <v/>
      </c>
      <c r="Z132" s="26" t="str">
        <f t="shared" si="39"/>
        <v/>
      </c>
      <c r="AA132" s="26" t="str">
        <f>IF(ISERROR(
IF(W132="","",IF(AND(W132&lt;='Cad Iniciais'!$D$6,Y132&gt;'Cad Iniciais'!$D$6),1,0))),"",IF(W132="","",IF(AND(W132&lt;='Cad Iniciais'!$D$6,Y132&gt;'Cad Iniciais'!$D$6),1,0)))</f>
        <v/>
      </c>
      <c r="AB132" s="26" t="str">
        <f>IF(ISERROR(
IF(W132="","",IF(AND(W132&lt;=('Cad Iniciais'!$D$6-1),Y132&gt;'Cad Iniciais'!$D$6-1),1,0))),"",IF(W132="","",IF(W132="","",IF(AND(W132&lt;=('Cad Iniciais'!$D$6-1),Y132&gt;'Cad Iniciais'!$D$6-1),1,0))))</f>
        <v/>
      </c>
      <c r="AC132" s="61" t="str">
        <f>IF(ISERROR(
IF(I132="Ativo","",VLOOKUP(C132,Demissões!$C$6:$E$100,3,0))),"",IF(I132="Ativo","",VLOOKUP(C132,Demissões!$C$6:$E$100,3,0)))</f>
        <v/>
      </c>
      <c r="AD132" s="5"/>
      <c r="AE132" s="5"/>
      <c r="AF132" s="5"/>
      <c r="AG132" s="5"/>
      <c r="AH132" s="5"/>
      <c r="AI132" s="5"/>
      <c r="AJ132" s="70" t="str">
        <f>IF(C132="","",COUNTIF(Absenteismo!$D$6:$D$100,'Cadastro de Funcionários'!C132))</f>
        <v/>
      </c>
      <c r="AK132" s="70" t="str">
        <f>IF($C132="","",COUNTIFS(Absenteismo!$D$6:$D$100,'Cadastro de Funcionários'!$C132,Absenteismo!$E$6:$E$100,"Sim"))</f>
        <v/>
      </c>
      <c r="AL132" s="70" t="str">
        <f>IF($C132="","",COUNTIFS(Absenteismo!$D$6:$D$100,'Cadastro de Funcionários'!$C132,Absenteismo!$E$6:$E$100,"Não"))</f>
        <v/>
      </c>
      <c r="AM132" s="70" t="str">
        <f>IF($C132="","",COUNTIFS(Absenteismo!$D$6:$D$100,'Cadastro de Funcionários'!$C132,Absenteismo!$E$6:$E$100,"Sim",Absenteismo!$F$6:$F$100,"Sim"))</f>
        <v/>
      </c>
      <c r="AN132" s="70" t="str">
        <f>IF($C132="","",COUNTIFS(Absenteismo!$D$6:$D$100,'Cadastro de Funcionários'!$C132,Absenteismo!$E$6:$E$100,"Sim",Absenteismo!$F$6:$F$100,"Não"))</f>
        <v/>
      </c>
      <c r="AO132" s="26"/>
      <c r="AP132" s="26"/>
      <c r="AQ132" s="26"/>
    </row>
    <row r="133" spans="1:43" ht="22.5" customHeight="1">
      <c r="A133" s="29"/>
      <c r="B133" s="5"/>
      <c r="C133" s="37"/>
      <c r="D133" s="37"/>
      <c r="E133" s="37"/>
      <c r="F133" s="37"/>
      <c r="G133" s="37"/>
      <c r="H133" s="68"/>
      <c r="I133" s="68"/>
      <c r="J133" s="76" t="str">
        <f t="shared" si="30"/>
        <v/>
      </c>
      <c r="K133" s="5"/>
      <c r="L133" s="5" t="str">
        <f>IF(ISERROR(
IF(G133="","",VLOOKUP(C133,Promoções!$C$6:$F$292,4,0))),G133,IF(G133="","",VLOOKUP(C133,Promoções!$C$6:$F$292,4,0)))</f>
        <v/>
      </c>
      <c r="M133" s="5" t="str">
        <f>IF(ISERROR(
IF(L133="","",VLOOKUP(L133,'Cadastro de Cargos'!$C$7:$D$100,2,0))),"",IF(L133="","",VLOOKUP(L133,'Cadastro de Cargos'!$C$7:$D$100,2,0)))</f>
        <v/>
      </c>
      <c r="N133" s="5" t="str">
        <f t="shared" ca="1" si="31"/>
        <v/>
      </c>
      <c r="O133" s="57" t="str">
        <f t="shared" ca="1" si="32"/>
        <v/>
      </c>
      <c r="P133" s="57" t="str">
        <f>IF(ISERROR(
IF(W133="","",IF(AND(W133&lt;='Cad Iniciais'!$D$6,Y133&gt;'Cad Iniciais'!$D$6),1,0))),"",IF(W133="","",IF(AND(W133&lt;='Cad Iniciais'!$D$6,Y133&gt;'Cad Iniciais'!$D$6),1,0)))</f>
        <v/>
      </c>
      <c r="Q133" s="57" t="str">
        <f>IF(ISERROR(
IF(W133="","",IF(AND(W133&lt;=('Cad Iniciais'!$D$6-1),Y133&gt;'Cad Iniciais'!$D$6-1),1,0))),"",IF(W133="","",IF(W133="","",IF(AND(W133&lt;=('Cad Iniciais'!$D$6-1),Y133&gt;'Cad Iniciais'!$D$6-1),1,0))))</f>
        <v/>
      </c>
      <c r="R133" s="26" t="str">
        <f t="shared" ca="1" si="33"/>
        <v/>
      </c>
      <c r="S133" s="26" t="str">
        <f t="shared" ca="1" si="34"/>
        <v/>
      </c>
      <c r="T133" s="26" t="str">
        <f t="shared" ca="1" si="35"/>
        <v/>
      </c>
      <c r="U133" s="26" t="str">
        <f>IF(ISERROR(
IF(H133="","",IF(YEAR(H133)&lt;='Cad Iniciais'!$D$6,"SIM",""))),"",IF(H133="","",IF(YEAR(H133)&lt;='Cad Iniciais'!$D$6,"SIM","")))</f>
        <v/>
      </c>
      <c r="V133" s="26" t="str">
        <f ca="1">IF(ISERROR(
IF(H133="","",IF(AND(YEAR(H133)='Cad Iniciais'!$D$6,I133="Ativo",TODAY()-H133&gt;90),"SIM",IF(AND(YEAR(H133)='Cad Iniciais'!$D$6,I133-H133&gt;90),"SIM","")))),"",IF(H133="","",IF(AND(YEAR(H133)='Cad Iniciais'!$D$6,I133="Ativo",TODAY()-H133&gt;90),"SIM",IF(AND(YEAR(H133)='Cad Iniciais'!$D$6,I133-H133&gt;90),"SIM",""))))</f>
        <v/>
      </c>
      <c r="W133" s="26" t="str">
        <f t="shared" si="36"/>
        <v/>
      </c>
      <c r="X133" s="26" t="str">
        <f t="shared" si="37"/>
        <v/>
      </c>
      <c r="Y133" s="26" t="str">
        <f t="shared" si="38"/>
        <v/>
      </c>
      <c r="Z133" s="26" t="str">
        <f t="shared" si="39"/>
        <v/>
      </c>
      <c r="AA133" s="26" t="str">
        <f>IF(ISERROR(
IF(W133="","",IF(AND(W133&lt;='Cad Iniciais'!$D$6,Y133&gt;'Cad Iniciais'!$D$6),1,0))),"",IF(W133="","",IF(AND(W133&lt;='Cad Iniciais'!$D$6,Y133&gt;'Cad Iniciais'!$D$6),1,0)))</f>
        <v/>
      </c>
      <c r="AB133" s="26" t="str">
        <f>IF(ISERROR(
IF(W133="","",IF(AND(W133&lt;=('Cad Iniciais'!$D$6-1),Y133&gt;'Cad Iniciais'!$D$6-1),1,0))),"",IF(W133="","",IF(W133="","",IF(AND(W133&lt;=('Cad Iniciais'!$D$6-1),Y133&gt;'Cad Iniciais'!$D$6-1),1,0))))</f>
        <v/>
      </c>
      <c r="AC133" s="61" t="str">
        <f>IF(ISERROR(
IF(I133="Ativo","",VLOOKUP(C133,Demissões!$C$6:$E$100,3,0))),"",IF(I133="Ativo","",VLOOKUP(C133,Demissões!$C$6:$E$100,3,0)))</f>
        <v/>
      </c>
      <c r="AD133" s="5"/>
      <c r="AE133" s="5"/>
      <c r="AF133" s="5"/>
      <c r="AG133" s="5"/>
      <c r="AH133" s="5"/>
      <c r="AI133" s="5"/>
      <c r="AJ133" s="70" t="str">
        <f>IF(C133="","",COUNTIF(Absenteismo!$D$6:$D$100,'Cadastro de Funcionários'!C133))</f>
        <v/>
      </c>
      <c r="AK133" s="70" t="str">
        <f>IF($C133="","",COUNTIFS(Absenteismo!$D$6:$D$100,'Cadastro de Funcionários'!$C133,Absenteismo!$E$6:$E$100,"Sim"))</f>
        <v/>
      </c>
      <c r="AL133" s="70" t="str">
        <f>IF($C133="","",COUNTIFS(Absenteismo!$D$6:$D$100,'Cadastro de Funcionários'!$C133,Absenteismo!$E$6:$E$100,"Não"))</f>
        <v/>
      </c>
      <c r="AM133" s="70" t="str">
        <f>IF($C133="","",COUNTIFS(Absenteismo!$D$6:$D$100,'Cadastro de Funcionários'!$C133,Absenteismo!$E$6:$E$100,"Sim",Absenteismo!$F$6:$F$100,"Sim"))</f>
        <v/>
      </c>
      <c r="AN133" s="70" t="str">
        <f>IF($C133="","",COUNTIFS(Absenteismo!$D$6:$D$100,'Cadastro de Funcionários'!$C133,Absenteismo!$E$6:$E$100,"Sim",Absenteismo!$F$6:$F$100,"Não"))</f>
        <v/>
      </c>
      <c r="AO133" s="26"/>
      <c r="AP133" s="26"/>
      <c r="AQ133" s="26"/>
    </row>
    <row r="134" spans="1:43" ht="22.5" customHeight="1">
      <c r="A134" s="29"/>
      <c r="B134" s="5"/>
      <c r="C134" s="37"/>
      <c r="D134" s="37"/>
      <c r="E134" s="37"/>
      <c r="F134" s="37"/>
      <c r="G134" s="37"/>
      <c r="H134" s="68"/>
      <c r="I134" s="68"/>
      <c r="J134" s="76" t="str">
        <f t="shared" ref="J134:J165" si="40">IF(ISERROR(
IF(I134="","",R134&amp;" anos e "&amp;S134&amp;" meses")),"",IF(I134="","",R134&amp;" anos e "&amp;S134&amp;" meses"))</f>
        <v/>
      </c>
      <c r="K134" s="5"/>
      <c r="L134" s="5" t="str">
        <f>IF(ISERROR(
IF(G134="","",VLOOKUP(C134,Promoções!$C$6:$F$292,4,0))),G134,IF(G134="","",VLOOKUP(C134,Promoções!$C$6:$F$292,4,0)))</f>
        <v/>
      </c>
      <c r="M134" s="5" t="str">
        <f>IF(ISERROR(
IF(L134="","",VLOOKUP(L134,'Cadastro de Cargos'!$C$7:$D$100,2,0))),"",IF(L134="","",VLOOKUP(L134,'Cadastro de Cargos'!$C$7:$D$100,2,0)))</f>
        <v/>
      </c>
      <c r="N134" s="5" t="str">
        <f t="shared" ref="N134:N165" ca="1" si="41">IF(ISERROR(
IF(E134="","",ROUND((TODAY()-E134)/365,0))),"",IF(E134="","",ROUND((TODAY()-E134)/365,0)))</f>
        <v/>
      </c>
      <c r="O134" s="57" t="str">
        <f t="shared" ref="O134:O165" ca="1" si="42">IF(ISERROR(
IF(N134="","",IF(N134&gt;60,"Mais de 60 anos",IF(N134&gt;54,"54 a 60 anos",IF(N134&gt;44,"44 a 53 anos",IF(N134&gt;34,"34 a 43 anos",IF(N134&gt;24,"24 a 33 anos","18 a 23 anos"))))))),"",IF(N134="","",IF(N134&gt;60,"Mais de 60 anos",IF(N134&gt;54,"54 a 60 anos",IF(N134&gt;44,"44 a 53 anos",IF(N134&gt;34,"34 a 43 anos",IF(N134&gt;24,"24 a 33 anos","18 a 23 anos")))))))</f>
        <v/>
      </c>
      <c r="P134" s="57" t="str">
        <f>IF(ISERROR(
IF(W134="","",IF(AND(W134&lt;='Cad Iniciais'!$D$6,Y134&gt;'Cad Iniciais'!$D$6),1,0))),"",IF(W134="","",IF(AND(W134&lt;='Cad Iniciais'!$D$6,Y134&gt;'Cad Iniciais'!$D$6),1,0)))</f>
        <v/>
      </c>
      <c r="Q134" s="57" t="str">
        <f>IF(ISERROR(
IF(W134="","",IF(AND(W134&lt;=('Cad Iniciais'!$D$6-1),Y134&gt;'Cad Iniciais'!$D$6-1),1,0))),"",IF(W134="","",IF(W134="","",IF(AND(W134&lt;=('Cad Iniciais'!$D$6-1),Y134&gt;'Cad Iniciais'!$D$6-1),1,0))))</f>
        <v/>
      </c>
      <c r="R134" s="26" t="str">
        <f t="shared" ref="R134:R165" ca="1" si="43">IF(ISERROR(
IF(I134="","",IF(I134="Ativo",TRUNC((TODAY()-H134)/30/12,0),TRUNC((I134-H134)/30/12,0)))),"",IF(I134="","",IF(I134="Ativo",TRUNC((TODAY()-H134)/30/12,0),TRUNC((I134-H134)/30/12,0))))</f>
        <v/>
      </c>
      <c r="S134" s="26" t="str">
        <f t="shared" ref="S134:S165" ca="1" si="44">IF(ISERROR(
IF(I134="","",IF(I134="Ativo",TRUNC(MOD((TODAY()-H134)/30,12),0),TRUNC(MOD((I134-H134)/30,12),0)))),"",IF(I134="","",IF(I134="Ativo",TRUNC(MOD((TODAY()-H134)/30,12),0),TRUNC(MOD((I134-H134)/30,12),0))))</f>
        <v/>
      </c>
      <c r="T134" s="26" t="str">
        <f t="shared" ref="T134:T165" ca="1" si="45">IF(ISERROR(
(R134*12+S134)),"",(R134*12+S134))</f>
        <v/>
      </c>
      <c r="U134" s="26" t="str">
        <f>IF(ISERROR(
IF(H134="","",IF(YEAR(H134)&lt;='Cad Iniciais'!$D$6,"SIM",""))),"",IF(H134="","",IF(YEAR(H134)&lt;='Cad Iniciais'!$D$6,"SIM","")))</f>
        <v/>
      </c>
      <c r="V134" s="26" t="str">
        <f ca="1">IF(ISERROR(
IF(H134="","",IF(AND(YEAR(H134)='Cad Iniciais'!$D$6,I134="Ativo",TODAY()-H134&gt;90),"SIM",IF(AND(YEAR(H134)='Cad Iniciais'!$D$6,I134-H134&gt;90),"SIM","")))),"",IF(H134="","",IF(AND(YEAR(H134)='Cad Iniciais'!$D$6,I134="Ativo",TODAY()-H134&gt;90),"SIM",IF(AND(YEAR(H134)='Cad Iniciais'!$D$6,I134-H134&gt;90),"SIM",""))))</f>
        <v/>
      </c>
      <c r="W134" s="26" t="str">
        <f t="shared" ref="W134:W165" si="46">IF(ISERROR(
IF(H134="","",YEAR(H134))),"",IF(H134="","",YEAR(H134)))</f>
        <v/>
      </c>
      <c r="X134" s="26" t="str">
        <f t="shared" ref="X134:X165" si="47">IF(ISERROR(
IF(H134="","",MONTH(H134))),"",IF(H134="","",MONTH(H134)))</f>
        <v/>
      </c>
      <c r="Y134" s="26" t="str">
        <f t="shared" ref="Y134:Y165" si="48">IF(ISERROR(
IF(I134="","",YEAR(I134))),"",IF(I134="","",YEAR(I134)))</f>
        <v/>
      </c>
      <c r="Z134" s="26" t="str">
        <f t="shared" ref="Z134:Z165" si="49">IF(ISERROR(
IF(OR(I134="",I134="Ativo"),"",MONTH(I134))),"",IF(OR(I134="",I134="Ativo"),"",MONTH(I134)))</f>
        <v/>
      </c>
      <c r="AA134" s="26" t="str">
        <f>IF(ISERROR(
IF(W134="","",IF(AND(W134&lt;='Cad Iniciais'!$D$6,Y134&gt;'Cad Iniciais'!$D$6),1,0))),"",IF(W134="","",IF(AND(W134&lt;='Cad Iniciais'!$D$6,Y134&gt;'Cad Iniciais'!$D$6),1,0)))</f>
        <v/>
      </c>
      <c r="AB134" s="26" t="str">
        <f>IF(ISERROR(
IF(W134="","",IF(AND(W134&lt;=('Cad Iniciais'!$D$6-1),Y134&gt;'Cad Iniciais'!$D$6-1),1,0))),"",IF(W134="","",IF(W134="","",IF(AND(W134&lt;=('Cad Iniciais'!$D$6-1),Y134&gt;'Cad Iniciais'!$D$6-1),1,0))))</f>
        <v/>
      </c>
      <c r="AC134" s="61" t="str">
        <f>IF(ISERROR(
IF(I134="Ativo","",VLOOKUP(C134,Demissões!$C$6:$E$100,3,0))),"",IF(I134="Ativo","",VLOOKUP(C134,Demissões!$C$6:$E$100,3,0)))</f>
        <v/>
      </c>
      <c r="AD134" s="5"/>
      <c r="AE134" s="5"/>
      <c r="AF134" s="5"/>
      <c r="AG134" s="5"/>
      <c r="AH134" s="5"/>
      <c r="AI134" s="5"/>
      <c r="AJ134" s="70" t="str">
        <f>IF(C134="","",COUNTIF(Absenteismo!$D$6:$D$100,'Cadastro de Funcionários'!C134))</f>
        <v/>
      </c>
      <c r="AK134" s="70" t="str">
        <f>IF($C134="","",COUNTIFS(Absenteismo!$D$6:$D$100,'Cadastro de Funcionários'!$C134,Absenteismo!$E$6:$E$100,"Sim"))</f>
        <v/>
      </c>
      <c r="AL134" s="70" t="str">
        <f>IF($C134="","",COUNTIFS(Absenteismo!$D$6:$D$100,'Cadastro de Funcionários'!$C134,Absenteismo!$E$6:$E$100,"Não"))</f>
        <v/>
      </c>
      <c r="AM134" s="70" t="str">
        <f>IF($C134="","",COUNTIFS(Absenteismo!$D$6:$D$100,'Cadastro de Funcionários'!$C134,Absenteismo!$E$6:$E$100,"Sim",Absenteismo!$F$6:$F$100,"Sim"))</f>
        <v/>
      </c>
      <c r="AN134" s="70" t="str">
        <f>IF($C134="","",COUNTIFS(Absenteismo!$D$6:$D$100,'Cadastro de Funcionários'!$C134,Absenteismo!$E$6:$E$100,"Sim",Absenteismo!$F$6:$F$100,"Não"))</f>
        <v/>
      </c>
      <c r="AO134" s="26"/>
      <c r="AP134" s="26"/>
      <c r="AQ134" s="26"/>
    </row>
    <row r="135" spans="1:43" ht="22.5" customHeight="1">
      <c r="A135" s="29"/>
      <c r="B135" s="5"/>
      <c r="C135" s="37"/>
      <c r="D135" s="37"/>
      <c r="E135" s="37"/>
      <c r="F135" s="37"/>
      <c r="G135" s="37"/>
      <c r="H135" s="68"/>
      <c r="I135" s="68"/>
      <c r="J135" s="76" t="str">
        <f t="shared" si="40"/>
        <v/>
      </c>
      <c r="K135" s="5"/>
      <c r="L135" s="5" t="str">
        <f>IF(ISERROR(
IF(G135="","",VLOOKUP(C135,Promoções!$C$6:$F$292,4,0))),G135,IF(G135="","",VLOOKUP(C135,Promoções!$C$6:$F$292,4,0)))</f>
        <v/>
      </c>
      <c r="M135" s="5" t="str">
        <f>IF(ISERROR(
IF(L135="","",VLOOKUP(L135,'Cadastro de Cargos'!$C$7:$D$100,2,0))),"",IF(L135="","",VLOOKUP(L135,'Cadastro de Cargos'!$C$7:$D$100,2,0)))</f>
        <v/>
      </c>
      <c r="N135" s="5" t="str">
        <f t="shared" ca="1" si="41"/>
        <v/>
      </c>
      <c r="O135" s="57" t="str">
        <f t="shared" ca="1" si="42"/>
        <v/>
      </c>
      <c r="P135" s="57" t="str">
        <f>IF(ISERROR(
IF(W135="","",IF(AND(W135&lt;='Cad Iniciais'!$D$6,Y135&gt;'Cad Iniciais'!$D$6),1,0))),"",IF(W135="","",IF(AND(W135&lt;='Cad Iniciais'!$D$6,Y135&gt;'Cad Iniciais'!$D$6),1,0)))</f>
        <v/>
      </c>
      <c r="Q135" s="57" t="str">
        <f>IF(ISERROR(
IF(W135="","",IF(AND(W135&lt;=('Cad Iniciais'!$D$6-1),Y135&gt;'Cad Iniciais'!$D$6-1),1,0))),"",IF(W135="","",IF(W135="","",IF(AND(W135&lt;=('Cad Iniciais'!$D$6-1),Y135&gt;'Cad Iniciais'!$D$6-1),1,0))))</f>
        <v/>
      </c>
      <c r="R135" s="26" t="str">
        <f t="shared" ca="1" si="43"/>
        <v/>
      </c>
      <c r="S135" s="26" t="str">
        <f t="shared" ca="1" si="44"/>
        <v/>
      </c>
      <c r="T135" s="26" t="str">
        <f t="shared" ca="1" si="45"/>
        <v/>
      </c>
      <c r="U135" s="26" t="str">
        <f>IF(ISERROR(
IF(H135="","",IF(YEAR(H135)&lt;='Cad Iniciais'!$D$6,"SIM",""))),"",IF(H135="","",IF(YEAR(H135)&lt;='Cad Iniciais'!$D$6,"SIM","")))</f>
        <v/>
      </c>
      <c r="V135" s="26" t="str">
        <f ca="1">IF(ISERROR(
IF(H135="","",IF(AND(YEAR(H135)='Cad Iniciais'!$D$6,I135="Ativo",TODAY()-H135&gt;90),"SIM",IF(AND(YEAR(H135)='Cad Iniciais'!$D$6,I135-H135&gt;90),"SIM","")))),"",IF(H135="","",IF(AND(YEAR(H135)='Cad Iniciais'!$D$6,I135="Ativo",TODAY()-H135&gt;90),"SIM",IF(AND(YEAR(H135)='Cad Iniciais'!$D$6,I135-H135&gt;90),"SIM",""))))</f>
        <v/>
      </c>
      <c r="W135" s="26" t="str">
        <f t="shared" si="46"/>
        <v/>
      </c>
      <c r="X135" s="26" t="str">
        <f t="shared" si="47"/>
        <v/>
      </c>
      <c r="Y135" s="26" t="str">
        <f t="shared" si="48"/>
        <v/>
      </c>
      <c r="Z135" s="26" t="str">
        <f t="shared" si="49"/>
        <v/>
      </c>
      <c r="AA135" s="26" t="str">
        <f>IF(ISERROR(
IF(W135="","",IF(AND(W135&lt;='Cad Iniciais'!$D$6,Y135&gt;'Cad Iniciais'!$D$6),1,0))),"",IF(W135="","",IF(AND(W135&lt;='Cad Iniciais'!$D$6,Y135&gt;'Cad Iniciais'!$D$6),1,0)))</f>
        <v/>
      </c>
      <c r="AB135" s="26" t="str">
        <f>IF(ISERROR(
IF(W135="","",IF(AND(W135&lt;=('Cad Iniciais'!$D$6-1),Y135&gt;'Cad Iniciais'!$D$6-1),1,0))),"",IF(W135="","",IF(W135="","",IF(AND(W135&lt;=('Cad Iniciais'!$D$6-1),Y135&gt;'Cad Iniciais'!$D$6-1),1,0))))</f>
        <v/>
      </c>
      <c r="AC135" s="61" t="str">
        <f>IF(ISERROR(
IF(I135="Ativo","",VLOOKUP(C135,Demissões!$C$6:$E$100,3,0))),"",IF(I135="Ativo","",VLOOKUP(C135,Demissões!$C$6:$E$100,3,0)))</f>
        <v/>
      </c>
      <c r="AD135" s="5"/>
      <c r="AE135" s="5"/>
      <c r="AF135" s="5"/>
      <c r="AG135" s="5"/>
      <c r="AH135" s="5"/>
      <c r="AI135" s="5"/>
      <c r="AJ135" s="70" t="str">
        <f>IF(C135="","",COUNTIF(Absenteismo!$D$6:$D$100,'Cadastro de Funcionários'!C135))</f>
        <v/>
      </c>
      <c r="AK135" s="70" t="str">
        <f>IF($C135="","",COUNTIFS(Absenteismo!$D$6:$D$100,'Cadastro de Funcionários'!$C135,Absenteismo!$E$6:$E$100,"Sim"))</f>
        <v/>
      </c>
      <c r="AL135" s="70" t="str">
        <f>IF($C135="","",COUNTIFS(Absenteismo!$D$6:$D$100,'Cadastro de Funcionários'!$C135,Absenteismo!$E$6:$E$100,"Não"))</f>
        <v/>
      </c>
      <c r="AM135" s="70" t="str">
        <f>IF($C135="","",COUNTIFS(Absenteismo!$D$6:$D$100,'Cadastro de Funcionários'!$C135,Absenteismo!$E$6:$E$100,"Sim",Absenteismo!$F$6:$F$100,"Sim"))</f>
        <v/>
      </c>
      <c r="AN135" s="70" t="str">
        <f>IF($C135="","",COUNTIFS(Absenteismo!$D$6:$D$100,'Cadastro de Funcionários'!$C135,Absenteismo!$E$6:$E$100,"Sim",Absenteismo!$F$6:$F$100,"Não"))</f>
        <v/>
      </c>
      <c r="AO135" s="26"/>
      <c r="AP135" s="26"/>
      <c r="AQ135" s="26"/>
    </row>
    <row r="136" spans="1:43" ht="22.5" customHeight="1">
      <c r="A136" s="29"/>
      <c r="B136" s="5"/>
      <c r="C136" s="37"/>
      <c r="D136" s="37"/>
      <c r="E136" s="37"/>
      <c r="F136" s="37"/>
      <c r="G136" s="37"/>
      <c r="H136" s="68"/>
      <c r="I136" s="68"/>
      <c r="J136" s="76" t="str">
        <f t="shared" si="40"/>
        <v/>
      </c>
      <c r="K136" s="5"/>
      <c r="L136" s="5" t="str">
        <f>IF(ISERROR(
IF(G136="","",VLOOKUP(C136,Promoções!$C$6:$F$292,4,0))),G136,IF(G136="","",VLOOKUP(C136,Promoções!$C$6:$F$292,4,0)))</f>
        <v/>
      </c>
      <c r="M136" s="5" t="str">
        <f>IF(ISERROR(
IF(L136="","",VLOOKUP(L136,'Cadastro de Cargos'!$C$7:$D$100,2,0))),"",IF(L136="","",VLOOKUP(L136,'Cadastro de Cargos'!$C$7:$D$100,2,0)))</f>
        <v/>
      </c>
      <c r="N136" s="5" t="str">
        <f t="shared" ca="1" si="41"/>
        <v/>
      </c>
      <c r="O136" s="57" t="str">
        <f t="shared" ca="1" si="42"/>
        <v/>
      </c>
      <c r="P136" s="57" t="str">
        <f>IF(ISERROR(
IF(W136="","",IF(AND(W136&lt;='Cad Iniciais'!$D$6,Y136&gt;'Cad Iniciais'!$D$6),1,0))),"",IF(W136="","",IF(AND(W136&lt;='Cad Iniciais'!$D$6,Y136&gt;'Cad Iniciais'!$D$6),1,0)))</f>
        <v/>
      </c>
      <c r="Q136" s="57" t="str">
        <f>IF(ISERROR(
IF(W136="","",IF(AND(W136&lt;=('Cad Iniciais'!$D$6-1),Y136&gt;'Cad Iniciais'!$D$6-1),1,0))),"",IF(W136="","",IF(W136="","",IF(AND(W136&lt;=('Cad Iniciais'!$D$6-1),Y136&gt;'Cad Iniciais'!$D$6-1),1,0))))</f>
        <v/>
      </c>
      <c r="R136" s="26" t="str">
        <f t="shared" ca="1" si="43"/>
        <v/>
      </c>
      <c r="S136" s="26" t="str">
        <f t="shared" ca="1" si="44"/>
        <v/>
      </c>
      <c r="T136" s="26" t="str">
        <f t="shared" ca="1" si="45"/>
        <v/>
      </c>
      <c r="U136" s="26" t="str">
        <f>IF(ISERROR(
IF(H136="","",IF(YEAR(H136)&lt;='Cad Iniciais'!$D$6,"SIM",""))),"",IF(H136="","",IF(YEAR(H136)&lt;='Cad Iniciais'!$D$6,"SIM","")))</f>
        <v/>
      </c>
      <c r="V136" s="26" t="str">
        <f ca="1">IF(ISERROR(
IF(H136="","",IF(AND(YEAR(H136)='Cad Iniciais'!$D$6,I136="Ativo",TODAY()-H136&gt;90),"SIM",IF(AND(YEAR(H136)='Cad Iniciais'!$D$6,I136-H136&gt;90),"SIM","")))),"",IF(H136="","",IF(AND(YEAR(H136)='Cad Iniciais'!$D$6,I136="Ativo",TODAY()-H136&gt;90),"SIM",IF(AND(YEAR(H136)='Cad Iniciais'!$D$6,I136-H136&gt;90),"SIM",""))))</f>
        <v/>
      </c>
      <c r="W136" s="26" t="str">
        <f t="shared" si="46"/>
        <v/>
      </c>
      <c r="X136" s="26" t="str">
        <f t="shared" si="47"/>
        <v/>
      </c>
      <c r="Y136" s="26" t="str">
        <f t="shared" si="48"/>
        <v/>
      </c>
      <c r="Z136" s="26" t="str">
        <f t="shared" si="49"/>
        <v/>
      </c>
      <c r="AA136" s="26" t="str">
        <f>IF(ISERROR(
IF(W136="","",IF(AND(W136&lt;='Cad Iniciais'!$D$6,Y136&gt;'Cad Iniciais'!$D$6),1,0))),"",IF(W136="","",IF(AND(W136&lt;='Cad Iniciais'!$D$6,Y136&gt;'Cad Iniciais'!$D$6),1,0)))</f>
        <v/>
      </c>
      <c r="AB136" s="26" t="str">
        <f>IF(ISERROR(
IF(W136="","",IF(AND(W136&lt;=('Cad Iniciais'!$D$6-1),Y136&gt;'Cad Iniciais'!$D$6-1),1,0))),"",IF(W136="","",IF(W136="","",IF(AND(W136&lt;=('Cad Iniciais'!$D$6-1),Y136&gt;'Cad Iniciais'!$D$6-1),1,0))))</f>
        <v/>
      </c>
      <c r="AC136" s="61" t="str">
        <f>IF(ISERROR(
IF(I136="Ativo","",VLOOKUP(C136,Demissões!$C$6:$E$100,3,0))),"",IF(I136="Ativo","",VLOOKUP(C136,Demissões!$C$6:$E$100,3,0)))</f>
        <v/>
      </c>
      <c r="AD136" s="5"/>
      <c r="AE136" s="5"/>
      <c r="AF136" s="5"/>
      <c r="AG136" s="5"/>
      <c r="AH136" s="5"/>
      <c r="AI136" s="5"/>
      <c r="AJ136" s="70" t="str">
        <f>IF(C136="","",COUNTIF(Absenteismo!$D$6:$D$100,'Cadastro de Funcionários'!C136))</f>
        <v/>
      </c>
      <c r="AK136" s="70" t="str">
        <f>IF($C136="","",COUNTIFS(Absenteismo!$D$6:$D$100,'Cadastro de Funcionários'!$C136,Absenteismo!$E$6:$E$100,"Sim"))</f>
        <v/>
      </c>
      <c r="AL136" s="70" t="str">
        <f>IF($C136="","",COUNTIFS(Absenteismo!$D$6:$D$100,'Cadastro de Funcionários'!$C136,Absenteismo!$E$6:$E$100,"Não"))</f>
        <v/>
      </c>
      <c r="AM136" s="70" t="str">
        <f>IF($C136="","",COUNTIFS(Absenteismo!$D$6:$D$100,'Cadastro de Funcionários'!$C136,Absenteismo!$E$6:$E$100,"Sim",Absenteismo!$F$6:$F$100,"Sim"))</f>
        <v/>
      </c>
      <c r="AN136" s="70" t="str">
        <f>IF($C136="","",COUNTIFS(Absenteismo!$D$6:$D$100,'Cadastro de Funcionários'!$C136,Absenteismo!$E$6:$E$100,"Sim",Absenteismo!$F$6:$F$100,"Não"))</f>
        <v/>
      </c>
      <c r="AO136" s="26"/>
      <c r="AP136" s="26"/>
      <c r="AQ136" s="26"/>
    </row>
    <row r="137" spans="1:43" ht="22.5" customHeight="1">
      <c r="A137" s="29"/>
      <c r="B137" s="5"/>
      <c r="C137" s="37"/>
      <c r="D137" s="37"/>
      <c r="E137" s="37"/>
      <c r="F137" s="37"/>
      <c r="G137" s="37"/>
      <c r="H137" s="68"/>
      <c r="I137" s="68"/>
      <c r="J137" s="76" t="str">
        <f t="shared" si="40"/>
        <v/>
      </c>
      <c r="K137" s="5"/>
      <c r="L137" s="5" t="str">
        <f>IF(ISERROR(
IF(G137="","",VLOOKUP(C137,Promoções!$C$6:$F$292,4,0))),G137,IF(G137="","",VLOOKUP(C137,Promoções!$C$6:$F$292,4,0)))</f>
        <v/>
      </c>
      <c r="M137" s="5" t="str">
        <f>IF(ISERROR(
IF(L137="","",VLOOKUP(L137,'Cadastro de Cargos'!$C$7:$D$100,2,0))),"",IF(L137="","",VLOOKUP(L137,'Cadastro de Cargos'!$C$7:$D$100,2,0)))</f>
        <v/>
      </c>
      <c r="N137" s="5" t="str">
        <f t="shared" ca="1" si="41"/>
        <v/>
      </c>
      <c r="O137" s="57" t="str">
        <f t="shared" ca="1" si="42"/>
        <v/>
      </c>
      <c r="P137" s="57" t="str">
        <f>IF(ISERROR(
IF(W137="","",IF(AND(W137&lt;='Cad Iniciais'!$D$6,Y137&gt;'Cad Iniciais'!$D$6),1,0))),"",IF(W137="","",IF(AND(W137&lt;='Cad Iniciais'!$D$6,Y137&gt;'Cad Iniciais'!$D$6),1,0)))</f>
        <v/>
      </c>
      <c r="Q137" s="57" t="str">
        <f>IF(ISERROR(
IF(W137="","",IF(AND(W137&lt;=('Cad Iniciais'!$D$6-1),Y137&gt;'Cad Iniciais'!$D$6-1),1,0))),"",IF(W137="","",IF(W137="","",IF(AND(W137&lt;=('Cad Iniciais'!$D$6-1),Y137&gt;'Cad Iniciais'!$D$6-1),1,0))))</f>
        <v/>
      </c>
      <c r="R137" s="26" t="str">
        <f t="shared" ca="1" si="43"/>
        <v/>
      </c>
      <c r="S137" s="26" t="str">
        <f t="shared" ca="1" si="44"/>
        <v/>
      </c>
      <c r="T137" s="26" t="str">
        <f t="shared" ca="1" si="45"/>
        <v/>
      </c>
      <c r="U137" s="26" t="str">
        <f>IF(ISERROR(
IF(H137="","",IF(YEAR(H137)&lt;='Cad Iniciais'!$D$6,"SIM",""))),"",IF(H137="","",IF(YEAR(H137)&lt;='Cad Iniciais'!$D$6,"SIM","")))</f>
        <v/>
      </c>
      <c r="V137" s="26" t="str">
        <f ca="1">IF(ISERROR(
IF(H137="","",IF(AND(YEAR(H137)='Cad Iniciais'!$D$6,I137="Ativo",TODAY()-H137&gt;90),"SIM",IF(AND(YEAR(H137)='Cad Iniciais'!$D$6,I137-H137&gt;90),"SIM","")))),"",IF(H137="","",IF(AND(YEAR(H137)='Cad Iniciais'!$D$6,I137="Ativo",TODAY()-H137&gt;90),"SIM",IF(AND(YEAR(H137)='Cad Iniciais'!$D$6,I137-H137&gt;90),"SIM",""))))</f>
        <v/>
      </c>
      <c r="W137" s="26" t="str">
        <f t="shared" si="46"/>
        <v/>
      </c>
      <c r="X137" s="26" t="str">
        <f t="shared" si="47"/>
        <v/>
      </c>
      <c r="Y137" s="26" t="str">
        <f t="shared" si="48"/>
        <v/>
      </c>
      <c r="Z137" s="26" t="str">
        <f t="shared" si="49"/>
        <v/>
      </c>
      <c r="AA137" s="26" t="str">
        <f>IF(ISERROR(
IF(W137="","",IF(AND(W137&lt;='Cad Iniciais'!$D$6,Y137&gt;'Cad Iniciais'!$D$6),1,0))),"",IF(W137="","",IF(AND(W137&lt;='Cad Iniciais'!$D$6,Y137&gt;'Cad Iniciais'!$D$6),1,0)))</f>
        <v/>
      </c>
      <c r="AB137" s="26" t="str">
        <f>IF(ISERROR(
IF(W137="","",IF(AND(W137&lt;=('Cad Iniciais'!$D$6-1),Y137&gt;'Cad Iniciais'!$D$6-1),1,0))),"",IF(W137="","",IF(W137="","",IF(AND(W137&lt;=('Cad Iniciais'!$D$6-1),Y137&gt;'Cad Iniciais'!$D$6-1),1,0))))</f>
        <v/>
      </c>
      <c r="AC137" s="61" t="str">
        <f>IF(ISERROR(
IF(I137="Ativo","",VLOOKUP(C137,Demissões!$C$6:$E$100,3,0))),"",IF(I137="Ativo","",VLOOKUP(C137,Demissões!$C$6:$E$100,3,0)))</f>
        <v/>
      </c>
      <c r="AD137" s="5"/>
      <c r="AE137" s="5"/>
      <c r="AF137" s="5"/>
      <c r="AG137" s="5"/>
      <c r="AH137" s="5"/>
      <c r="AI137" s="5"/>
      <c r="AJ137" s="70" t="str">
        <f>IF(C137="","",COUNTIF(Absenteismo!$D$6:$D$100,'Cadastro de Funcionários'!C137))</f>
        <v/>
      </c>
      <c r="AK137" s="70" t="str">
        <f>IF($C137="","",COUNTIFS(Absenteismo!$D$6:$D$100,'Cadastro de Funcionários'!$C137,Absenteismo!$E$6:$E$100,"Sim"))</f>
        <v/>
      </c>
      <c r="AL137" s="70" t="str">
        <f>IF($C137="","",COUNTIFS(Absenteismo!$D$6:$D$100,'Cadastro de Funcionários'!$C137,Absenteismo!$E$6:$E$100,"Não"))</f>
        <v/>
      </c>
      <c r="AM137" s="70" t="str">
        <f>IF($C137="","",COUNTIFS(Absenteismo!$D$6:$D$100,'Cadastro de Funcionários'!$C137,Absenteismo!$E$6:$E$100,"Sim",Absenteismo!$F$6:$F$100,"Sim"))</f>
        <v/>
      </c>
      <c r="AN137" s="70" t="str">
        <f>IF($C137="","",COUNTIFS(Absenteismo!$D$6:$D$100,'Cadastro de Funcionários'!$C137,Absenteismo!$E$6:$E$100,"Sim",Absenteismo!$F$6:$F$100,"Não"))</f>
        <v/>
      </c>
      <c r="AO137" s="26"/>
      <c r="AP137" s="26"/>
      <c r="AQ137" s="26"/>
    </row>
    <row r="138" spans="1:43" ht="22.5" customHeight="1">
      <c r="A138" s="29"/>
      <c r="B138" s="5"/>
      <c r="C138" s="37"/>
      <c r="D138" s="37"/>
      <c r="E138" s="37"/>
      <c r="F138" s="37"/>
      <c r="G138" s="37"/>
      <c r="H138" s="68"/>
      <c r="I138" s="68"/>
      <c r="J138" s="76" t="str">
        <f t="shared" si="40"/>
        <v/>
      </c>
      <c r="K138" s="5"/>
      <c r="L138" s="5" t="str">
        <f>IF(ISERROR(
IF(G138="","",VLOOKUP(C138,Promoções!$C$6:$F$292,4,0))),G138,IF(G138="","",VLOOKUP(C138,Promoções!$C$6:$F$292,4,0)))</f>
        <v/>
      </c>
      <c r="M138" s="5" t="str">
        <f>IF(ISERROR(
IF(L138="","",VLOOKUP(L138,'Cadastro de Cargos'!$C$7:$D$100,2,0))),"",IF(L138="","",VLOOKUP(L138,'Cadastro de Cargos'!$C$7:$D$100,2,0)))</f>
        <v/>
      </c>
      <c r="N138" s="5" t="str">
        <f t="shared" ca="1" si="41"/>
        <v/>
      </c>
      <c r="O138" s="57" t="str">
        <f t="shared" ca="1" si="42"/>
        <v/>
      </c>
      <c r="P138" s="57" t="str">
        <f>IF(ISERROR(
IF(W138="","",IF(AND(W138&lt;='Cad Iniciais'!$D$6,Y138&gt;'Cad Iniciais'!$D$6),1,0))),"",IF(W138="","",IF(AND(W138&lt;='Cad Iniciais'!$D$6,Y138&gt;'Cad Iniciais'!$D$6),1,0)))</f>
        <v/>
      </c>
      <c r="Q138" s="57" t="str">
        <f>IF(ISERROR(
IF(W138="","",IF(AND(W138&lt;=('Cad Iniciais'!$D$6-1),Y138&gt;'Cad Iniciais'!$D$6-1),1,0))),"",IF(W138="","",IF(W138="","",IF(AND(W138&lt;=('Cad Iniciais'!$D$6-1),Y138&gt;'Cad Iniciais'!$D$6-1),1,0))))</f>
        <v/>
      </c>
      <c r="R138" s="26" t="str">
        <f t="shared" ca="1" si="43"/>
        <v/>
      </c>
      <c r="S138" s="26" t="str">
        <f t="shared" ca="1" si="44"/>
        <v/>
      </c>
      <c r="T138" s="26" t="str">
        <f t="shared" ca="1" si="45"/>
        <v/>
      </c>
      <c r="U138" s="26" t="str">
        <f>IF(ISERROR(
IF(H138="","",IF(YEAR(H138)&lt;='Cad Iniciais'!$D$6,"SIM",""))),"",IF(H138="","",IF(YEAR(H138)&lt;='Cad Iniciais'!$D$6,"SIM","")))</f>
        <v/>
      </c>
      <c r="V138" s="26" t="str">
        <f ca="1">IF(ISERROR(
IF(H138="","",IF(AND(YEAR(H138)='Cad Iniciais'!$D$6,I138="Ativo",TODAY()-H138&gt;90),"SIM",IF(AND(YEAR(H138)='Cad Iniciais'!$D$6,I138-H138&gt;90),"SIM","")))),"",IF(H138="","",IF(AND(YEAR(H138)='Cad Iniciais'!$D$6,I138="Ativo",TODAY()-H138&gt;90),"SIM",IF(AND(YEAR(H138)='Cad Iniciais'!$D$6,I138-H138&gt;90),"SIM",""))))</f>
        <v/>
      </c>
      <c r="W138" s="26" t="str">
        <f t="shared" si="46"/>
        <v/>
      </c>
      <c r="X138" s="26" t="str">
        <f t="shared" si="47"/>
        <v/>
      </c>
      <c r="Y138" s="26" t="str">
        <f t="shared" si="48"/>
        <v/>
      </c>
      <c r="Z138" s="26" t="str">
        <f t="shared" si="49"/>
        <v/>
      </c>
      <c r="AA138" s="26" t="str">
        <f>IF(ISERROR(
IF(W138="","",IF(AND(W138&lt;='Cad Iniciais'!$D$6,Y138&gt;'Cad Iniciais'!$D$6),1,0))),"",IF(W138="","",IF(AND(W138&lt;='Cad Iniciais'!$D$6,Y138&gt;'Cad Iniciais'!$D$6),1,0)))</f>
        <v/>
      </c>
      <c r="AB138" s="26" t="str">
        <f>IF(ISERROR(
IF(W138="","",IF(AND(W138&lt;=('Cad Iniciais'!$D$6-1),Y138&gt;'Cad Iniciais'!$D$6-1),1,0))),"",IF(W138="","",IF(W138="","",IF(AND(W138&lt;=('Cad Iniciais'!$D$6-1),Y138&gt;'Cad Iniciais'!$D$6-1),1,0))))</f>
        <v/>
      </c>
      <c r="AC138" s="61" t="str">
        <f>IF(ISERROR(
IF(I138="Ativo","",VLOOKUP(C138,Demissões!$C$6:$E$100,3,0))),"",IF(I138="Ativo","",VLOOKUP(C138,Demissões!$C$6:$E$100,3,0)))</f>
        <v/>
      </c>
      <c r="AD138" s="5"/>
      <c r="AE138" s="5"/>
      <c r="AF138" s="5"/>
      <c r="AG138" s="5"/>
      <c r="AH138" s="5"/>
      <c r="AI138" s="5"/>
      <c r="AJ138" s="70" t="str">
        <f>IF(C138="","",COUNTIF(Absenteismo!$D$6:$D$100,'Cadastro de Funcionários'!C138))</f>
        <v/>
      </c>
      <c r="AK138" s="70" t="str">
        <f>IF($C138="","",COUNTIFS(Absenteismo!$D$6:$D$100,'Cadastro de Funcionários'!$C138,Absenteismo!$E$6:$E$100,"Sim"))</f>
        <v/>
      </c>
      <c r="AL138" s="70" t="str">
        <f>IF($C138="","",COUNTIFS(Absenteismo!$D$6:$D$100,'Cadastro de Funcionários'!$C138,Absenteismo!$E$6:$E$100,"Não"))</f>
        <v/>
      </c>
      <c r="AM138" s="70" t="str">
        <f>IF($C138="","",COUNTIFS(Absenteismo!$D$6:$D$100,'Cadastro de Funcionários'!$C138,Absenteismo!$E$6:$E$100,"Sim",Absenteismo!$F$6:$F$100,"Sim"))</f>
        <v/>
      </c>
      <c r="AN138" s="70" t="str">
        <f>IF($C138="","",COUNTIFS(Absenteismo!$D$6:$D$100,'Cadastro de Funcionários'!$C138,Absenteismo!$E$6:$E$100,"Sim",Absenteismo!$F$6:$F$100,"Não"))</f>
        <v/>
      </c>
      <c r="AO138" s="26"/>
      <c r="AP138" s="26"/>
      <c r="AQ138" s="26"/>
    </row>
    <row r="139" spans="1:43" ht="22.5" customHeight="1">
      <c r="A139" s="29"/>
      <c r="B139" s="5"/>
      <c r="C139" s="37"/>
      <c r="D139" s="37"/>
      <c r="E139" s="37"/>
      <c r="F139" s="37"/>
      <c r="G139" s="37"/>
      <c r="H139" s="68"/>
      <c r="I139" s="68"/>
      <c r="J139" s="76" t="str">
        <f t="shared" si="40"/>
        <v/>
      </c>
      <c r="K139" s="5"/>
      <c r="L139" s="5" t="str">
        <f>IF(ISERROR(
IF(G139="","",VLOOKUP(C139,Promoções!$C$6:$F$292,4,0))),G139,IF(G139="","",VLOOKUP(C139,Promoções!$C$6:$F$292,4,0)))</f>
        <v/>
      </c>
      <c r="M139" s="5" t="str">
        <f>IF(ISERROR(
IF(L139="","",VLOOKUP(L139,'Cadastro de Cargos'!$C$7:$D$100,2,0))),"",IF(L139="","",VLOOKUP(L139,'Cadastro de Cargos'!$C$7:$D$100,2,0)))</f>
        <v/>
      </c>
      <c r="N139" s="5" t="str">
        <f t="shared" ca="1" si="41"/>
        <v/>
      </c>
      <c r="O139" s="57" t="str">
        <f t="shared" ca="1" si="42"/>
        <v/>
      </c>
      <c r="P139" s="57" t="str">
        <f>IF(ISERROR(
IF(W139="","",IF(AND(W139&lt;='Cad Iniciais'!$D$6,Y139&gt;'Cad Iniciais'!$D$6),1,0))),"",IF(W139="","",IF(AND(W139&lt;='Cad Iniciais'!$D$6,Y139&gt;'Cad Iniciais'!$D$6),1,0)))</f>
        <v/>
      </c>
      <c r="Q139" s="57" t="str">
        <f>IF(ISERROR(
IF(W139="","",IF(AND(W139&lt;=('Cad Iniciais'!$D$6-1),Y139&gt;'Cad Iniciais'!$D$6-1),1,0))),"",IF(W139="","",IF(W139="","",IF(AND(W139&lt;=('Cad Iniciais'!$D$6-1),Y139&gt;'Cad Iniciais'!$D$6-1),1,0))))</f>
        <v/>
      </c>
      <c r="R139" s="26" t="str">
        <f t="shared" ca="1" si="43"/>
        <v/>
      </c>
      <c r="S139" s="26" t="str">
        <f t="shared" ca="1" si="44"/>
        <v/>
      </c>
      <c r="T139" s="26" t="str">
        <f t="shared" ca="1" si="45"/>
        <v/>
      </c>
      <c r="U139" s="26" t="str">
        <f>IF(ISERROR(
IF(H139="","",IF(YEAR(H139)&lt;='Cad Iniciais'!$D$6,"SIM",""))),"",IF(H139="","",IF(YEAR(H139)&lt;='Cad Iniciais'!$D$6,"SIM","")))</f>
        <v/>
      </c>
      <c r="V139" s="26" t="str">
        <f ca="1">IF(ISERROR(
IF(H139="","",IF(AND(YEAR(H139)='Cad Iniciais'!$D$6,I139="Ativo",TODAY()-H139&gt;90),"SIM",IF(AND(YEAR(H139)='Cad Iniciais'!$D$6,I139-H139&gt;90),"SIM","")))),"",IF(H139="","",IF(AND(YEAR(H139)='Cad Iniciais'!$D$6,I139="Ativo",TODAY()-H139&gt;90),"SIM",IF(AND(YEAR(H139)='Cad Iniciais'!$D$6,I139-H139&gt;90),"SIM",""))))</f>
        <v/>
      </c>
      <c r="W139" s="26" t="str">
        <f t="shared" si="46"/>
        <v/>
      </c>
      <c r="X139" s="26" t="str">
        <f t="shared" si="47"/>
        <v/>
      </c>
      <c r="Y139" s="26" t="str">
        <f t="shared" si="48"/>
        <v/>
      </c>
      <c r="Z139" s="26" t="str">
        <f t="shared" si="49"/>
        <v/>
      </c>
      <c r="AA139" s="26" t="str">
        <f>IF(ISERROR(
IF(W139="","",IF(AND(W139&lt;='Cad Iniciais'!$D$6,Y139&gt;'Cad Iniciais'!$D$6),1,0))),"",IF(W139="","",IF(AND(W139&lt;='Cad Iniciais'!$D$6,Y139&gt;'Cad Iniciais'!$D$6),1,0)))</f>
        <v/>
      </c>
      <c r="AB139" s="26" t="str">
        <f>IF(ISERROR(
IF(W139="","",IF(AND(W139&lt;=('Cad Iniciais'!$D$6-1),Y139&gt;'Cad Iniciais'!$D$6-1),1,0))),"",IF(W139="","",IF(W139="","",IF(AND(W139&lt;=('Cad Iniciais'!$D$6-1),Y139&gt;'Cad Iniciais'!$D$6-1),1,0))))</f>
        <v/>
      </c>
      <c r="AC139" s="61" t="str">
        <f>IF(ISERROR(
IF(I139="Ativo","",VLOOKUP(C139,Demissões!$C$6:$E$100,3,0))),"",IF(I139="Ativo","",VLOOKUP(C139,Demissões!$C$6:$E$100,3,0)))</f>
        <v/>
      </c>
      <c r="AD139" s="5"/>
      <c r="AE139" s="5"/>
      <c r="AF139" s="5"/>
      <c r="AG139" s="5"/>
      <c r="AH139" s="5"/>
      <c r="AI139" s="5"/>
      <c r="AJ139" s="70" t="str">
        <f>IF(C139="","",COUNTIF(Absenteismo!$D$6:$D$100,'Cadastro de Funcionários'!C139))</f>
        <v/>
      </c>
      <c r="AK139" s="70" t="str">
        <f>IF($C139="","",COUNTIFS(Absenteismo!$D$6:$D$100,'Cadastro de Funcionários'!$C139,Absenteismo!$E$6:$E$100,"Sim"))</f>
        <v/>
      </c>
      <c r="AL139" s="70" t="str">
        <f>IF($C139="","",COUNTIFS(Absenteismo!$D$6:$D$100,'Cadastro de Funcionários'!$C139,Absenteismo!$E$6:$E$100,"Não"))</f>
        <v/>
      </c>
      <c r="AM139" s="70" t="str">
        <f>IF($C139="","",COUNTIFS(Absenteismo!$D$6:$D$100,'Cadastro de Funcionários'!$C139,Absenteismo!$E$6:$E$100,"Sim",Absenteismo!$F$6:$F$100,"Sim"))</f>
        <v/>
      </c>
      <c r="AN139" s="70" t="str">
        <f>IF($C139="","",COUNTIFS(Absenteismo!$D$6:$D$100,'Cadastro de Funcionários'!$C139,Absenteismo!$E$6:$E$100,"Sim",Absenteismo!$F$6:$F$100,"Não"))</f>
        <v/>
      </c>
      <c r="AO139" s="26"/>
      <c r="AP139" s="26"/>
      <c r="AQ139" s="26"/>
    </row>
    <row r="140" spans="1:43" ht="22.5" customHeight="1">
      <c r="A140" s="29"/>
      <c r="B140" s="5"/>
      <c r="C140" s="37"/>
      <c r="D140" s="37"/>
      <c r="E140" s="37"/>
      <c r="F140" s="37"/>
      <c r="G140" s="37"/>
      <c r="H140" s="68"/>
      <c r="I140" s="68"/>
      <c r="J140" s="76" t="str">
        <f t="shared" si="40"/>
        <v/>
      </c>
      <c r="K140" s="5"/>
      <c r="L140" s="5" t="str">
        <f>IF(ISERROR(
IF(G140="","",VLOOKUP(C140,Promoções!$C$6:$F$292,4,0))),G140,IF(G140="","",VLOOKUP(C140,Promoções!$C$6:$F$292,4,0)))</f>
        <v/>
      </c>
      <c r="M140" s="5" t="str">
        <f>IF(ISERROR(
IF(L140="","",VLOOKUP(L140,'Cadastro de Cargos'!$C$7:$D$100,2,0))),"",IF(L140="","",VLOOKUP(L140,'Cadastro de Cargos'!$C$7:$D$100,2,0)))</f>
        <v/>
      </c>
      <c r="N140" s="5" t="str">
        <f t="shared" ca="1" si="41"/>
        <v/>
      </c>
      <c r="O140" s="57" t="str">
        <f t="shared" ca="1" si="42"/>
        <v/>
      </c>
      <c r="P140" s="57" t="str">
        <f>IF(ISERROR(
IF(W140="","",IF(AND(W140&lt;='Cad Iniciais'!$D$6,Y140&gt;'Cad Iniciais'!$D$6),1,0))),"",IF(W140="","",IF(AND(W140&lt;='Cad Iniciais'!$D$6,Y140&gt;'Cad Iniciais'!$D$6),1,0)))</f>
        <v/>
      </c>
      <c r="Q140" s="57" t="str">
        <f>IF(ISERROR(
IF(W140="","",IF(AND(W140&lt;=('Cad Iniciais'!$D$6-1),Y140&gt;'Cad Iniciais'!$D$6-1),1,0))),"",IF(W140="","",IF(W140="","",IF(AND(W140&lt;=('Cad Iniciais'!$D$6-1),Y140&gt;'Cad Iniciais'!$D$6-1),1,0))))</f>
        <v/>
      </c>
      <c r="R140" s="26" t="str">
        <f t="shared" ca="1" si="43"/>
        <v/>
      </c>
      <c r="S140" s="26" t="str">
        <f t="shared" ca="1" si="44"/>
        <v/>
      </c>
      <c r="T140" s="26" t="str">
        <f t="shared" ca="1" si="45"/>
        <v/>
      </c>
      <c r="U140" s="26" t="str">
        <f>IF(ISERROR(
IF(H140="","",IF(YEAR(H140)&lt;='Cad Iniciais'!$D$6,"SIM",""))),"",IF(H140="","",IF(YEAR(H140)&lt;='Cad Iniciais'!$D$6,"SIM","")))</f>
        <v/>
      </c>
      <c r="V140" s="26" t="str">
        <f ca="1">IF(ISERROR(
IF(H140="","",IF(AND(YEAR(H140)='Cad Iniciais'!$D$6,I140="Ativo",TODAY()-H140&gt;90),"SIM",IF(AND(YEAR(H140)='Cad Iniciais'!$D$6,I140-H140&gt;90),"SIM","")))),"",IF(H140="","",IF(AND(YEAR(H140)='Cad Iniciais'!$D$6,I140="Ativo",TODAY()-H140&gt;90),"SIM",IF(AND(YEAR(H140)='Cad Iniciais'!$D$6,I140-H140&gt;90),"SIM",""))))</f>
        <v/>
      </c>
      <c r="W140" s="26" t="str">
        <f t="shared" si="46"/>
        <v/>
      </c>
      <c r="X140" s="26" t="str">
        <f t="shared" si="47"/>
        <v/>
      </c>
      <c r="Y140" s="26" t="str">
        <f t="shared" si="48"/>
        <v/>
      </c>
      <c r="Z140" s="26" t="str">
        <f t="shared" si="49"/>
        <v/>
      </c>
      <c r="AA140" s="26" t="str">
        <f>IF(ISERROR(
IF(W140="","",IF(AND(W140&lt;='Cad Iniciais'!$D$6,Y140&gt;'Cad Iniciais'!$D$6),1,0))),"",IF(W140="","",IF(AND(W140&lt;='Cad Iniciais'!$D$6,Y140&gt;'Cad Iniciais'!$D$6),1,0)))</f>
        <v/>
      </c>
      <c r="AB140" s="26" t="str">
        <f>IF(ISERROR(
IF(W140="","",IF(AND(W140&lt;=('Cad Iniciais'!$D$6-1),Y140&gt;'Cad Iniciais'!$D$6-1),1,0))),"",IF(W140="","",IF(W140="","",IF(AND(W140&lt;=('Cad Iniciais'!$D$6-1),Y140&gt;'Cad Iniciais'!$D$6-1),1,0))))</f>
        <v/>
      </c>
      <c r="AC140" s="61" t="str">
        <f>IF(ISERROR(
IF(I140="Ativo","",VLOOKUP(C140,Demissões!$C$6:$E$100,3,0))),"",IF(I140="Ativo","",VLOOKUP(C140,Demissões!$C$6:$E$100,3,0)))</f>
        <v/>
      </c>
      <c r="AD140" s="5"/>
      <c r="AE140" s="5"/>
      <c r="AF140" s="5"/>
      <c r="AG140" s="5"/>
      <c r="AH140" s="5"/>
      <c r="AI140" s="5"/>
      <c r="AJ140" s="70" t="str">
        <f>IF(C140="","",COUNTIF(Absenteismo!$D$6:$D$100,'Cadastro de Funcionários'!C140))</f>
        <v/>
      </c>
      <c r="AK140" s="70" t="str">
        <f>IF($C140="","",COUNTIFS(Absenteismo!$D$6:$D$100,'Cadastro de Funcionários'!$C140,Absenteismo!$E$6:$E$100,"Sim"))</f>
        <v/>
      </c>
      <c r="AL140" s="70" t="str">
        <f>IF($C140="","",COUNTIFS(Absenteismo!$D$6:$D$100,'Cadastro de Funcionários'!$C140,Absenteismo!$E$6:$E$100,"Não"))</f>
        <v/>
      </c>
      <c r="AM140" s="70" t="str">
        <f>IF($C140="","",COUNTIFS(Absenteismo!$D$6:$D$100,'Cadastro de Funcionários'!$C140,Absenteismo!$E$6:$E$100,"Sim",Absenteismo!$F$6:$F$100,"Sim"))</f>
        <v/>
      </c>
      <c r="AN140" s="70" t="str">
        <f>IF($C140="","",COUNTIFS(Absenteismo!$D$6:$D$100,'Cadastro de Funcionários'!$C140,Absenteismo!$E$6:$E$100,"Sim",Absenteismo!$F$6:$F$100,"Não"))</f>
        <v/>
      </c>
      <c r="AO140" s="26"/>
      <c r="AP140" s="26"/>
      <c r="AQ140" s="26"/>
    </row>
    <row r="141" spans="1:43" ht="22.5" customHeight="1">
      <c r="A141" s="29"/>
      <c r="B141" s="5"/>
      <c r="C141" s="37"/>
      <c r="D141" s="37"/>
      <c r="E141" s="37"/>
      <c r="F141" s="37"/>
      <c r="G141" s="37"/>
      <c r="H141" s="68"/>
      <c r="I141" s="68"/>
      <c r="J141" s="76" t="str">
        <f t="shared" si="40"/>
        <v/>
      </c>
      <c r="K141" s="5"/>
      <c r="L141" s="5" t="str">
        <f>IF(ISERROR(
IF(G141="","",VLOOKUP(C141,Promoções!$C$6:$F$292,4,0))),G141,IF(G141="","",VLOOKUP(C141,Promoções!$C$6:$F$292,4,0)))</f>
        <v/>
      </c>
      <c r="M141" s="5" t="str">
        <f>IF(ISERROR(
IF(L141="","",VLOOKUP(L141,'Cadastro de Cargos'!$C$7:$D$100,2,0))),"",IF(L141="","",VLOOKUP(L141,'Cadastro de Cargos'!$C$7:$D$100,2,0)))</f>
        <v/>
      </c>
      <c r="N141" s="5" t="str">
        <f t="shared" ca="1" si="41"/>
        <v/>
      </c>
      <c r="O141" s="57" t="str">
        <f t="shared" ca="1" si="42"/>
        <v/>
      </c>
      <c r="P141" s="57" t="str">
        <f>IF(ISERROR(
IF(W141="","",IF(AND(W141&lt;='Cad Iniciais'!$D$6,Y141&gt;'Cad Iniciais'!$D$6),1,0))),"",IF(W141="","",IF(AND(W141&lt;='Cad Iniciais'!$D$6,Y141&gt;'Cad Iniciais'!$D$6),1,0)))</f>
        <v/>
      </c>
      <c r="Q141" s="57" t="str">
        <f>IF(ISERROR(
IF(W141="","",IF(AND(W141&lt;=('Cad Iniciais'!$D$6-1),Y141&gt;'Cad Iniciais'!$D$6-1),1,0))),"",IF(W141="","",IF(W141="","",IF(AND(W141&lt;=('Cad Iniciais'!$D$6-1),Y141&gt;'Cad Iniciais'!$D$6-1),1,0))))</f>
        <v/>
      </c>
      <c r="R141" s="26" t="str">
        <f t="shared" ca="1" si="43"/>
        <v/>
      </c>
      <c r="S141" s="26" t="str">
        <f t="shared" ca="1" si="44"/>
        <v/>
      </c>
      <c r="T141" s="26" t="str">
        <f t="shared" ca="1" si="45"/>
        <v/>
      </c>
      <c r="U141" s="26" t="str">
        <f>IF(ISERROR(
IF(H141="","",IF(YEAR(H141)&lt;='Cad Iniciais'!$D$6,"SIM",""))),"",IF(H141="","",IF(YEAR(H141)&lt;='Cad Iniciais'!$D$6,"SIM","")))</f>
        <v/>
      </c>
      <c r="V141" s="26" t="str">
        <f ca="1">IF(ISERROR(
IF(H141="","",IF(AND(YEAR(H141)='Cad Iniciais'!$D$6,I141="Ativo",TODAY()-H141&gt;90),"SIM",IF(AND(YEAR(H141)='Cad Iniciais'!$D$6,I141-H141&gt;90),"SIM","")))),"",IF(H141="","",IF(AND(YEAR(H141)='Cad Iniciais'!$D$6,I141="Ativo",TODAY()-H141&gt;90),"SIM",IF(AND(YEAR(H141)='Cad Iniciais'!$D$6,I141-H141&gt;90),"SIM",""))))</f>
        <v/>
      </c>
      <c r="W141" s="26" t="str">
        <f t="shared" si="46"/>
        <v/>
      </c>
      <c r="X141" s="26" t="str">
        <f t="shared" si="47"/>
        <v/>
      </c>
      <c r="Y141" s="26" t="str">
        <f t="shared" si="48"/>
        <v/>
      </c>
      <c r="Z141" s="26" t="str">
        <f t="shared" si="49"/>
        <v/>
      </c>
      <c r="AA141" s="26" t="str">
        <f>IF(ISERROR(
IF(W141="","",IF(AND(W141&lt;='Cad Iniciais'!$D$6,Y141&gt;'Cad Iniciais'!$D$6),1,0))),"",IF(W141="","",IF(AND(W141&lt;='Cad Iniciais'!$D$6,Y141&gt;'Cad Iniciais'!$D$6),1,0)))</f>
        <v/>
      </c>
      <c r="AB141" s="26" t="str">
        <f>IF(ISERROR(
IF(W141="","",IF(AND(W141&lt;=('Cad Iniciais'!$D$6-1),Y141&gt;'Cad Iniciais'!$D$6-1),1,0))),"",IF(W141="","",IF(W141="","",IF(AND(W141&lt;=('Cad Iniciais'!$D$6-1),Y141&gt;'Cad Iniciais'!$D$6-1),1,0))))</f>
        <v/>
      </c>
      <c r="AC141" s="61" t="str">
        <f>IF(ISERROR(
IF(I141="Ativo","",VLOOKUP(C141,Demissões!$C$6:$E$100,3,0))),"",IF(I141="Ativo","",VLOOKUP(C141,Demissões!$C$6:$E$100,3,0)))</f>
        <v/>
      </c>
      <c r="AD141" s="5"/>
      <c r="AE141" s="5"/>
      <c r="AF141" s="5"/>
      <c r="AG141" s="5"/>
      <c r="AH141" s="5"/>
      <c r="AI141" s="5"/>
      <c r="AJ141" s="70" t="str">
        <f>IF(C141="","",COUNTIF(Absenteismo!$D$6:$D$100,'Cadastro de Funcionários'!C141))</f>
        <v/>
      </c>
      <c r="AK141" s="70" t="str">
        <f>IF($C141="","",COUNTIFS(Absenteismo!$D$6:$D$100,'Cadastro de Funcionários'!$C141,Absenteismo!$E$6:$E$100,"Sim"))</f>
        <v/>
      </c>
      <c r="AL141" s="70" t="str">
        <f>IF($C141="","",COUNTIFS(Absenteismo!$D$6:$D$100,'Cadastro de Funcionários'!$C141,Absenteismo!$E$6:$E$100,"Não"))</f>
        <v/>
      </c>
      <c r="AM141" s="70" t="str">
        <f>IF($C141="","",COUNTIFS(Absenteismo!$D$6:$D$100,'Cadastro de Funcionários'!$C141,Absenteismo!$E$6:$E$100,"Sim",Absenteismo!$F$6:$F$100,"Sim"))</f>
        <v/>
      </c>
      <c r="AN141" s="70" t="str">
        <f>IF($C141="","",COUNTIFS(Absenteismo!$D$6:$D$100,'Cadastro de Funcionários'!$C141,Absenteismo!$E$6:$E$100,"Sim",Absenteismo!$F$6:$F$100,"Não"))</f>
        <v/>
      </c>
      <c r="AO141" s="26"/>
      <c r="AP141" s="26"/>
      <c r="AQ141" s="26"/>
    </row>
    <row r="142" spans="1:43" ht="22.5" customHeight="1">
      <c r="A142" s="29"/>
      <c r="B142" s="5"/>
      <c r="C142" s="37"/>
      <c r="D142" s="37"/>
      <c r="E142" s="37"/>
      <c r="F142" s="37"/>
      <c r="G142" s="37"/>
      <c r="H142" s="68"/>
      <c r="I142" s="68"/>
      <c r="J142" s="76" t="str">
        <f t="shared" si="40"/>
        <v/>
      </c>
      <c r="K142" s="5"/>
      <c r="L142" s="5" t="str">
        <f>IF(ISERROR(
IF(G142="","",VLOOKUP(C142,Promoções!$C$6:$F$292,4,0))),G142,IF(G142="","",VLOOKUP(C142,Promoções!$C$6:$F$292,4,0)))</f>
        <v/>
      </c>
      <c r="M142" s="5" t="str">
        <f>IF(ISERROR(
IF(L142="","",VLOOKUP(L142,'Cadastro de Cargos'!$C$7:$D$100,2,0))),"",IF(L142="","",VLOOKUP(L142,'Cadastro de Cargos'!$C$7:$D$100,2,0)))</f>
        <v/>
      </c>
      <c r="N142" s="5" t="str">
        <f t="shared" ca="1" si="41"/>
        <v/>
      </c>
      <c r="O142" s="57" t="str">
        <f t="shared" ca="1" si="42"/>
        <v/>
      </c>
      <c r="P142" s="57" t="str">
        <f>IF(ISERROR(
IF(W142="","",IF(AND(W142&lt;='Cad Iniciais'!$D$6,Y142&gt;'Cad Iniciais'!$D$6),1,0))),"",IF(W142="","",IF(AND(W142&lt;='Cad Iniciais'!$D$6,Y142&gt;'Cad Iniciais'!$D$6),1,0)))</f>
        <v/>
      </c>
      <c r="Q142" s="57" t="str">
        <f>IF(ISERROR(
IF(W142="","",IF(AND(W142&lt;=('Cad Iniciais'!$D$6-1),Y142&gt;'Cad Iniciais'!$D$6-1),1,0))),"",IF(W142="","",IF(W142="","",IF(AND(W142&lt;=('Cad Iniciais'!$D$6-1),Y142&gt;'Cad Iniciais'!$D$6-1),1,0))))</f>
        <v/>
      </c>
      <c r="R142" s="26" t="str">
        <f t="shared" ca="1" si="43"/>
        <v/>
      </c>
      <c r="S142" s="26" t="str">
        <f t="shared" ca="1" si="44"/>
        <v/>
      </c>
      <c r="T142" s="26" t="str">
        <f t="shared" ca="1" si="45"/>
        <v/>
      </c>
      <c r="U142" s="26" t="str">
        <f>IF(ISERROR(
IF(H142="","",IF(YEAR(H142)&lt;='Cad Iniciais'!$D$6,"SIM",""))),"",IF(H142="","",IF(YEAR(H142)&lt;='Cad Iniciais'!$D$6,"SIM","")))</f>
        <v/>
      </c>
      <c r="V142" s="26" t="str">
        <f ca="1">IF(ISERROR(
IF(H142="","",IF(AND(YEAR(H142)='Cad Iniciais'!$D$6,I142="Ativo",TODAY()-H142&gt;90),"SIM",IF(AND(YEAR(H142)='Cad Iniciais'!$D$6,I142-H142&gt;90),"SIM","")))),"",IF(H142="","",IF(AND(YEAR(H142)='Cad Iniciais'!$D$6,I142="Ativo",TODAY()-H142&gt;90),"SIM",IF(AND(YEAR(H142)='Cad Iniciais'!$D$6,I142-H142&gt;90),"SIM",""))))</f>
        <v/>
      </c>
      <c r="W142" s="26" t="str">
        <f t="shared" si="46"/>
        <v/>
      </c>
      <c r="X142" s="26" t="str">
        <f t="shared" si="47"/>
        <v/>
      </c>
      <c r="Y142" s="26" t="str">
        <f t="shared" si="48"/>
        <v/>
      </c>
      <c r="Z142" s="26" t="str">
        <f t="shared" si="49"/>
        <v/>
      </c>
      <c r="AA142" s="26" t="str">
        <f>IF(ISERROR(
IF(W142="","",IF(AND(W142&lt;='Cad Iniciais'!$D$6,Y142&gt;'Cad Iniciais'!$D$6),1,0))),"",IF(W142="","",IF(AND(W142&lt;='Cad Iniciais'!$D$6,Y142&gt;'Cad Iniciais'!$D$6),1,0)))</f>
        <v/>
      </c>
      <c r="AB142" s="26" t="str">
        <f>IF(ISERROR(
IF(W142="","",IF(AND(W142&lt;=('Cad Iniciais'!$D$6-1),Y142&gt;'Cad Iniciais'!$D$6-1),1,0))),"",IF(W142="","",IF(W142="","",IF(AND(W142&lt;=('Cad Iniciais'!$D$6-1),Y142&gt;'Cad Iniciais'!$D$6-1),1,0))))</f>
        <v/>
      </c>
      <c r="AC142" s="61" t="str">
        <f>IF(ISERROR(
IF(I142="Ativo","",VLOOKUP(C142,Demissões!$C$6:$E$100,3,0))),"",IF(I142="Ativo","",VLOOKUP(C142,Demissões!$C$6:$E$100,3,0)))</f>
        <v/>
      </c>
      <c r="AD142" s="5"/>
      <c r="AE142" s="5"/>
      <c r="AF142" s="5"/>
      <c r="AG142" s="5"/>
      <c r="AH142" s="5"/>
      <c r="AI142" s="5"/>
      <c r="AJ142" s="70" t="str">
        <f>IF(C142="","",COUNTIF(Absenteismo!$D$6:$D$100,'Cadastro de Funcionários'!C142))</f>
        <v/>
      </c>
      <c r="AK142" s="70" t="str">
        <f>IF($C142="","",COUNTIFS(Absenteismo!$D$6:$D$100,'Cadastro de Funcionários'!$C142,Absenteismo!$E$6:$E$100,"Sim"))</f>
        <v/>
      </c>
      <c r="AL142" s="70" t="str">
        <f>IF($C142="","",COUNTIFS(Absenteismo!$D$6:$D$100,'Cadastro de Funcionários'!$C142,Absenteismo!$E$6:$E$100,"Não"))</f>
        <v/>
      </c>
      <c r="AM142" s="70" t="str">
        <f>IF($C142="","",COUNTIFS(Absenteismo!$D$6:$D$100,'Cadastro de Funcionários'!$C142,Absenteismo!$E$6:$E$100,"Sim",Absenteismo!$F$6:$F$100,"Sim"))</f>
        <v/>
      </c>
      <c r="AN142" s="70" t="str">
        <f>IF($C142="","",COUNTIFS(Absenteismo!$D$6:$D$100,'Cadastro de Funcionários'!$C142,Absenteismo!$E$6:$E$100,"Sim",Absenteismo!$F$6:$F$100,"Não"))</f>
        <v/>
      </c>
      <c r="AO142" s="26"/>
      <c r="AP142" s="26"/>
      <c r="AQ142" s="26"/>
    </row>
    <row r="143" spans="1:43" ht="22.5" customHeight="1">
      <c r="A143" s="29"/>
      <c r="B143" s="5"/>
      <c r="C143" s="37"/>
      <c r="D143" s="37"/>
      <c r="E143" s="37"/>
      <c r="F143" s="37"/>
      <c r="G143" s="37"/>
      <c r="H143" s="68"/>
      <c r="I143" s="68"/>
      <c r="J143" s="76" t="str">
        <f t="shared" si="40"/>
        <v/>
      </c>
      <c r="K143" s="5"/>
      <c r="L143" s="5" t="str">
        <f>IF(ISERROR(
IF(G143="","",VLOOKUP(C143,Promoções!$C$6:$F$292,4,0))),G143,IF(G143="","",VLOOKUP(C143,Promoções!$C$6:$F$292,4,0)))</f>
        <v/>
      </c>
      <c r="M143" s="5" t="str">
        <f>IF(ISERROR(
IF(L143="","",VLOOKUP(L143,'Cadastro de Cargos'!$C$7:$D$100,2,0))),"",IF(L143="","",VLOOKUP(L143,'Cadastro de Cargos'!$C$7:$D$100,2,0)))</f>
        <v/>
      </c>
      <c r="N143" s="5" t="str">
        <f t="shared" ca="1" si="41"/>
        <v/>
      </c>
      <c r="O143" s="57" t="str">
        <f t="shared" ca="1" si="42"/>
        <v/>
      </c>
      <c r="P143" s="57" t="str">
        <f>IF(ISERROR(
IF(W143="","",IF(AND(W143&lt;='Cad Iniciais'!$D$6,Y143&gt;'Cad Iniciais'!$D$6),1,0))),"",IF(W143="","",IF(AND(W143&lt;='Cad Iniciais'!$D$6,Y143&gt;'Cad Iniciais'!$D$6),1,0)))</f>
        <v/>
      </c>
      <c r="Q143" s="57" t="str">
        <f>IF(ISERROR(
IF(W143="","",IF(AND(W143&lt;=('Cad Iniciais'!$D$6-1),Y143&gt;'Cad Iniciais'!$D$6-1),1,0))),"",IF(W143="","",IF(W143="","",IF(AND(W143&lt;=('Cad Iniciais'!$D$6-1),Y143&gt;'Cad Iniciais'!$D$6-1),1,0))))</f>
        <v/>
      </c>
      <c r="R143" s="26" t="str">
        <f t="shared" ca="1" si="43"/>
        <v/>
      </c>
      <c r="S143" s="26" t="str">
        <f t="shared" ca="1" si="44"/>
        <v/>
      </c>
      <c r="T143" s="26" t="str">
        <f t="shared" ca="1" si="45"/>
        <v/>
      </c>
      <c r="U143" s="26" t="str">
        <f>IF(ISERROR(
IF(H143="","",IF(YEAR(H143)&lt;='Cad Iniciais'!$D$6,"SIM",""))),"",IF(H143="","",IF(YEAR(H143)&lt;='Cad Iniciais'!$D$6,"SIM","")))</f>
        <v/>
      </c>
      <c r="V143" s="26" t="str">
        <f ca="1">IF(ISERROR(
IF(H143="","",IF(AND(YEAR(H143)='Cad Iniciais'!$D$6,I143="Ativo",TODAY()-H143&gt;90),"SIM",IF(AND(YEAR(H143)='Cad Iniciais'!$D$6,I143-H143&gt;90),"SIM","")))),"",IF(H143="","",IF(AND(YEAR(H143)='Cad Iniciais'!$D$6,I143="Ativo",TODAY()-H143&gt;90),"SIM",IF(AND(YEAR(H143)='Cad Iniciais'!$D$6,I143-H143&gt;90),"SIM",""))))</f>
        <v/>
      </c>
      <c r="W143" s="26" t="str">
        <f t="shared" si="46"/>
        <v/>
      </c>
      <c r="X143" s="26" t="str">
        <f t="shared" si="47"/>
        <v/>
      </c>
      <c r="Y143" s="26" t="str">
        <f t="shared" si="48"/>
        <v/>
      </c>
      <c r="Z143" s="26" t="str">
        <f t="shared" si="49"/>
        <v/>
      </c>
      <c r="AA143" s="26" t="str">
        <f>IF(ISERROR(
IF(W143="","",IF(AND(W143&lt;='Cad Iniciais'!$D$6,Y143&gt;'Cad Iniciais'!$D$6),1,0))),"",IF(W143="","",IF(AND(W143&lt;='Cad Iniciais'!$D$6,Y143&gt;'Cad Iniciais'!$D$6),1,0)))</f>
        <v/>
      </c>
      <c r="AB143" s="26" t="str">
        <f>IF(ISERROR(
IF(W143="","",IF(AND(W143&lt;=('Cad Iniciais'!$D$6-1),Y143&gt;'Cad Iniciais'!$D$6-1),1,0))),"",IF(W143="","",IF(W143="","",IF(AND(W143&lt;=('Cad Iniciais'!$D$6-1),Y143&gt;'Cad Iniciais'!$D$6-1),1,0))))</f>
        <v/>
      </c>
      <c r="AC143" s="61" t="str">
        <f>IF(ISERROR(
IF(I143="Ativo","",VLOOKUP(C143,Demissões!$C$6:$E$100,3,0))),"",IF(I143="Ativo","",VLOOKUP(C143,Demissões!$C$6:$E$100,3,0)))</f>
        <v/>
      </c>
      <c r="AD143" s="5"/>
      <c r="AE143" s="5"/>
      <c r="AF143" s="5"/>
      <c r="AG143" s="5"/>
      <c r="AH143" s="5"/>
      <c r="AI143" s="5"/>
      <c r="AJ143" s="70" t="str">
        <f>IF(C143="","",COUNTIF(Absenteismo!$D$6:$D$100,'Cadastro de Funcionários'!C143))</f>
        <v/>
      </c>
      <c r="AK143" s="70" t="str">
        <f>IF($C143="","",COUNTIFS(Absenteismo!$D$6:$D$100,'Cadastro de Funcionários'!$C143,Absenteismo!$E$6:$E$100,"Sim"))</f>
        <v/>
      </c>
      <c r="AL143" s="70" t="str">
        <f>IF($C143="","",COUNTIFS(Absenteismo!$D$6:$D$100,'Cadastro de Funcionários'!$C143,Absenteismo!$E$6:$E$100,"Não"))</f>
        <v/>
      </c>
      <c r="AM143" s="70" t="str">
        <f>IF($C143="","",COUNTIFS(Absenteismo!$D$6:$D$100,'Cadastro de Funcionários'!$C143,Absenteismo!$E$6:$E$100,"Sim",Absenteismo!$F$6:$F$100,"Sim"))</f>
        <v/>
      </c>
      <c r="AN143" s="70" t="str">
        <f>IF($C143="","",COUNTIFS(Absenteismo!$D$6:$D$100,'Cadastro de Funcionários'!$C143,Absenteismo!$E$6:$E$100,"Sim",Absenteismo!$F$6:$F$100,"Não"))</f>
        <v/>
      </c>
      <c r="AO143" s="26"/>
      <c r="AP143" s="26"/>
      <c r="AQ143" s="26"/>
    </row>
    <row r="144" spans="1:43" ht="22.5" customHeight="1">
      <c r="A144" s="29"/>
      <c r="B144" s="5"/>
      <c r="C144" s="37"/>
      <c r="D144" s="37"/>
      <c r="E144" s="37"/>
      <c r="F144" s="37"/>
      <c r="G144" s="37"/>
      <c r="H144" s="68"/>
      <c r="I144" s="68"/>
      <c r="J144" s="76" t="str">
        <f t="shared" si="40"/>
        <v/>
      </c>
      <c r="K144" s="5"/>
      <c r="L144" s="5" t="str">
        <f>IF(ISERROR(
IF(G144="","",VLOOKUP(C144,Promoções!$C$6:$F$292,4,0))),G144,IF(G144="","",VLOOKUP(C144,Promoções!$C$6:$F$292,4,0)))</f>
        <v/>
      </c>
      <c r="M144" s="5" t="str">
        <f>IF(ISERROR(
IF(L144="","",VLOOKUP(L144,'Cadastro de Cargos'!$C$7:$D$100,2,0))),"",IF(L144="","",VLOOKUP(L144,'Cadastro de Cargos'!$C$7:$D$100,2,0)))</f>
        <v/>
      </c>
      <c r="N144" s="5" t="str">
        <f t="shared" ca="1" si="41"/>
        <v/>
      </c>
      <c r="O144" s="57" t="str">
        <f t="shared" ca="1" si="42"/>
        <v/>
      </c>
      <c r="P144" s="57" t="str">
        <f>IF(ISERROR(
IF(W144="","",IF(AND(W144&lt;='Cad Iniciais'!$D$6,Y144&gt;'Cad Iniciais'!$D$6),1,0))),"",IF(W144="","",IF(AND(W144&lt;='Cad Iniciais'!$D$6,Y144&gt;'Cad Iniciais'!$D$6),1,0)))</f>
        <v/>
      </c>
      <c r="Q144" s="57" t="str">
        <f>IF(ISERROR(
IF(W144="","",IF(AND(W144&lt;=('Cad Iniciais'!$D$6-1),Y144&gt;'Cad Iniciais'!$D$6-1),1,0))),"",IF(W144="","",IF(W144="","",IF(AND(W144&lt;=('Cad Iniciais'!$D$6-1),Y144&gt;'Cad Iniciais'!$D$6-1),1,0))))</f>
        <v/>
      </c>
      <c r="R144" s="26" t="str">
        <f t="shared" ca="1" si="43"/>
        <v/>
      </c>
      <c r="S144" s="26" t="str">
        <f t="shared" ca="1" si="44"/>
        <v/>
      </c>
      <c r="T144" s="26" t="str">
        <f t="shared" ca="1" si="45"/>
        <v/>
      </c>
      <c r="U144" s="26" t="str">
        <f>IF(ISERROR(
IF(H144="","",IF(YEAR(H144)&lt;='Cad Iniciais'!$D$6,"SIM",""))),"",IF(H144="","",IF(YEAR(H144)&lt;='Cad Iniciais'!$D$6,"SIM","")))</f>
        <v/>
      </c>
      <c r="V144" s="26" t="str">
        <f ca="1">IF(ISERROR(
IF(H144="","",IF(AND(YEAR(H144)='Cad Iniciais'!$D$6,I144="Ativo",TODAY()-H144&gt;90),"SIM",IF(AND(YEAR(H144)='Cad Iniciais'!$D$6,I144-H144&gt;90),"SIM","")))),"",IF(H144="","",IF(AND(YEAR(H144)='Cad Iniciais'!$D$6,I144="Ativo",TODAY()-H144&gt;90),"SIM",IF(AND(YEAR(H144)='Cad Iniciais'!$D$6,I144-H144&gt;90),"SIM",""))))</f>
        <v/>
      </c>
      <c r="W144" s="26" t="str">
        <f t="shared" si="46"/>
        <v/>
      </c>
      <c r="X144" s="26" t="str">
        <f t="shared" si="47"/>
        <v/>
      </c>
      <c r="Y144" s="26" t="str">
        <f t="shared" si="48"/>
        <v/>
      </c>
      <c r="Z144" s="26" t="str">
        <f t="shared" si="49"/>
        <v/>
      </c>
      <c r="AA144" s="26" t="str">
        <f>IF(ISERROR(
IF(W144="","",IF(AND(W144&lt;='Cad Iniciais'!$D$6,Y144&gt;'Cad Iniciais'!$D$6),1,0))),"",IF(W144="","",IF(AND(W144&lt;='Cad Iniciais'!$D$6,Y144&gt;'Cad Iniciais'!$D$6),1,0)))</f>
        <v/>
      </c>
      <c r="AB144" s="26" t="str">
        <f>IF(ISERROR(
IF(W144="","",IF(AND(W144&lt;=('Cad Iniciais'!$D$6-1),Y144&gt;'Cad Iniciais'!$D$6-1),1,0))),"",IF(W144="","",IF(W144="","",IF(AND(W144&lt;=('Cad Iniciais'!$D$6-1),Y144&gt;'Cad Iniciais'!$D$6-1),1,0))))</f>
        <v/>
      </c>
      <c r="AC144" s="61" t="str">
        <f>IF(ISERROR(
IF(I144="Ativo","",VLOOKUP(C144,Demissões!$C$6:$E$100,3,0))),"",IF(I144="Ativo","",VLOOKUP(C144,Demissões!$C$6:$E$100,3,0)))</f>
        <v/>
      </c>
      <c r="AD144" s="5"/>
      <c r="AE144" s="5"/>
      <c r="AF144" s="5"/>
      <c r="AG144" s="5"/>
      <c r="AH144" s="5"/>
      <c r="AI144" s="5"/>
      <c r="AJ144" s="70" t="str">
        <f>IF(C144="","",COUNTIF(Absenteismo!$D$6:$D$100,'Cadastro de Funcionários'!C144))</f>
        <v/>
      </c>
      <c r="AK144" s="70" t="str">
        <f>IF($C144="","",COUNTIFS(Absenteismo!$D$6:$D$100,'Cadastro de Funcionários'!$C144,Absenteismo!$E$6:$E$100,"Sim"))</f>
        <v/>
      </c>
      <c r="AL144" s="70" t="str">
        <f>IF($C144="","",COUNTIFS(Absenteismo!$D$6:$D$100,'Cadastro de Funcionários'!$C144,Absenteismo!$E$6:$E$100,"Não"))</f>
        <v/>
      </c>
      <c r="AM144" s="70" t="str">
        <f>IF($C144="","",COUNTIFS(Absenteismo!$D$6:$D$100,'Cadastro de Funcionários'!$C144,Absenteismo!$E$6:$E$100,"Sim",Absenteismo!$F$6:$F$100,"Sim"))</f>
        <v/>
      </c>
      <c r="AN144" s="70" t="str">
        <f>IF($C144="","",COUNTIFS(Absenteismo!$D$6:$D$100,'Cadastro de Funcionários'!$C144,Absenteismo!$E$6:$E$100,"Sim",Absenteismo!$F$6:$F$100,"Não"))</f>
        <v/>
      </c>
      <c r="AO144" s="26"/>
      <c r="AP144" s="26"/>
      <c r="AQ144" s="26"/>
    </row>
    <row r="145" spans="1:43" ht="22.5" customHeight="1">
      <c r="A145" s="29"/>
      <c r="B145" s="5"/>
      <c r="C145" s="37"/>
      <c r="D145" s="37"/>
      <c r="E145" s="37"/>
      <c r="F145" s="37"/>
      <c r="G145" s="37"/>
      <c r="H145" s="68"/>
      <c r="I145" s="68"/>
      <c r="J145" s="76" t="str">
        <f t="shared" si="40"/>
        <v/>
      </c>
      <c r="K145" s="5"/>
      <c r="L145" s="5" t="str">
        <f>IF(ISERROR(
IF(G145="","",VLOOKUP(C145,Promoções!$C$6:$F$292,4,0))),G145,IF(G145="","",VLOOKUP(C145,Promoções!$C$6:$F$292,4,0)))</f>
        <v/>
      </c>
      <c r="M145" s="5" t="str">
        <f>IF(ISERROR(
IF(L145="","",VLOOKUP(L145,'Cadastro de Cargos'!$C$7:$D$100,2,0))),"",IF(L145="","",VLOOKUP(L145,'Cadastro de Cargos'!$C$7:$D$100,2,0)))</f>
        <v/>
      </c>
      <c r="N145" s="5" t="str">
        <f t="shared" ca="1" si="41"/>
        <v/>
      </c>
      <c r="O145" s="57" t="str">
        <f t="shared" ca="1" si="42"/>
        <v/>
      </c>
      <c r="P145" s="57" t="str">
        <f>IF(ISERROR(
IF(W145="","",IF(AND(W145&lt;='Cad Iniciais'!$D$6,Y145&gt;'Cad Iniciais'!$D$6),1,0))),"",IF(W145="","",IF(AND(W145&lt;='Cad Iniciais'!$D$6,Y145&gt;'Cad Iniciais'!$D$6),1,0)))</f>
        <v/>
      </c>
      <c r="Q145" s="57" t="str">
        <f>IF(ISERROR(
IF(W145="","",IF(AND(W145&lt;=('Cad Iniciais'!$D$6-1),Y145&gt;'Cad Iniciais'!$D$6-1),1,0))),"",IF(W145="","",IF(W145="","",IF(AND(W145&lt;=('Cad Iniciais'!$D$6-1),Y145&gt;'Cad Iniciais'!$D$6-1),1,0))))</f>
        <v/>
      </c>
      <c r="R145" s="26" t="str">
        <f t="shared" ca="1" si="43"/>
        <v/>
      </c>
      <c r="S145" s="26" t="str">
        <f t="shared" ca="1" si="44"/>
        <v/>
      </c>
      <c r="T145" s="26" t="str">
        <f t="shared" ca="1" si="45"/>
        <v/>
      </c>
      <c r="U145" s="26" t="str">
        <f>IF(ISERROR(
IF(H145="","",IF(YEAR(H145)&lt;='Cad Iniciais'!$D$6,"SIM",""))),"",IF(H145="","",IF(YEAR(H145)&lt;='Cad Iniciais'!$D$6,"SIM","")))</f>
        <v/>
      </c>
      <c r="V145" s="26" t="str">
        <f ca="1">IF(ISERROR(
IF(H145="","",IF(AND(YEAR(H145)='Cad Iniciais'!$D$6,I145="Ativo",TODAY()-H145&gt;90),"SIM",IF(AND(YEAR(H145)='Cad Iniciais'!$D$6,I145-H145&gt;90),"SIM","")))),"",IF(H145="","",IF(AND(YEAR(H145)='Cad Iniciais'!$D$6,I145="Ativo",TODAY()-H145&gt;90),"SIM",IF(AND(YEAR(H145)='Cad Iniciais'!$D$6,I145-H145&gt;90),"SIM",""))))</f>
        <v/>
      </c>
      <c r="W145" s="26" t="str">
        <f t="shared" si="46"/>
        <v/>
      </c>
      <c r="X145" s="26" t="str">
        <f t="shared" si="47"/>
        <v/>
      </c>
      <c r="Y145" s="26" t="str">
        <f t="shared" si="48"/>
        <v/>
      </c>
      <c r="Z145" s="26" t="str">
        <f t="shared" si="49"/>
        <v/>
      </c>
      <c r="AA145" s="26" t="str">
        <f>IF(ISERROR(
IF(W145="","",IF(AND(W145&lt;='Cad Iniciais'!$D$6,Y145&gt;'Cad Iniciais'!$D$6),1,0))),"",IF(W145="","",IF(AND(W145&lt;='Cad Iniciais'!$D$6,Y145&gt;'Cad Iniciais'!$D$6),1,0)))</f>
        <v/>
      </c>
      <c r="AB145" s="26" t="str">
        <f>IF(ISERROR(
IF(W145="","",IF(AND(W145&lt;=('Cad Iniciais'!$D$6-1),Y145&gt;'Cad Iniciais'!$D$6-1),1,0))),"",IF(W145="","",IF(W145="","",IF(AND(W145&lt;=('Cad Iniciais'!$D$6-1),Y145&gt;'Cad Iniciais'!$D$6-1),1,0))))</f>
        <v/>
      </c>
      <c r="AC145" s="61" t="str">
        <f>IF(ISERROR(
IF(I145="Ativo","",VLOOKUP(C145,Demissões!$C$6:$E$100,3,0))),"",IF(I145="Ativo","",VLOOKUP(C145,Demissões!$C$6:$E$100,3,0)))</f>
        <v/>
      </c>
      <c r="AD145" s="5"/>
      <c r="AE145" s="5"/>
      <c r="AF145" s="5"/>
      <c r="AG145" s="5"/>
      <c r="AH145" s="5"/>
      <c r="AI145" s="5"/>
      <c r="AJ145" s="70" t="str">
        <f>IF(C145="","",COUNTIF(Absenteismo!$D$6:$D$100,'Cadastro de Funcionários'!C145))</f>
        <v/>
      </c>
      <c r="AK145" s="70" t="str">
        <f>IF($C145="","",COUNTIFS(Absenteismo!$D$6:$D$100,'Cadastro de Funcionários'!$C145,Absenteismo!$E$6:$E$100,"Sim"))</f>
        <v/>
      </c>
      <c r="AL145" s="70" t="str">
        <f>IF($C145="","",COUNTIFS(Absenteismo!$D$6:$D$100,'Cadastro de Funcionários'!$C145,Absenteismo!$E$6:$E$100,"Não"))</f>
        <v/>
      </c>
      <c r="AM145" s="70" t="str">
        <f>IF($C145="","",COUNTIFS(Absenteismo!$D$6:$D$100,'Cadastro de Funcionários'!$C145,Absenteismo!$E$6:$E$100,"Sim",Absenteismo!$F$6:$F$100,"Sim"))</f>
        <v/>
      </c>
      <c r="AN145" s="70" t="str">
        <f>IF($C145="","",COUNTIFS(Absenteismo!$D$6:$D$100,'Cadastro de Funcionários'!$C145,Absenteismo!$E$6:$E$100,"Sim",Absenteismo!$F$6:$F$100,"Não"))</f>
        <v/>
      </c>
      <c r="AO145" s="26"/>
      <c r="AP145" s="26"/>
      <c r="AQ145" s="26"/>
    </row>
    <row r="146" spans="1:43" ht="22.5" customHeight="1">
      <c r="A146" s="29"/>
      <c r="B146" s="5"/>
      <c r="C146" s="37"/>
      <c r="D146" s="37"/>
      <c r="E146" s="37"/>
      <c r="F146" s="37"/>
      <c r="G146" s="37"/>
      <c r="H146" s="68"/>
      <c r="I146" s="68"/>
      <c r="J146" s="76" t="str">
        <f t="shared" si="40"/>
        <v/>
      </c>
      <c r="K146" s="5"/>
      <c r="L146" s="5" t="str">
        <f>IF(ISERROR(
IF(G146="","",VLOOKUP(C146,Promoções!$C$6:$F$292,4,0))),G146,IF(G146="","",VLOOKUP(C146,Promoções!$C$6:$F$292,4,0)))</f>
        <v/>
      </c>
      <c r="M146" s="5" t="str">
        <f>IF(ISERROR(
IF(L146="","",VLOOKUP(L146,'Cadastro de Cargos'!$C$7:$D$100,2,0))),"",IF(L146="","",VLOOKUP(L146,'Cadastro de Cargos'!$C$7:$D$100,2,0)))</f>
        <v/>
      </c>
      <c r="N146" s="5" t="str">
        <f t="shared" ca="1" si="41"/>
        <v/>
      </c>
      <c r="O146" s="57" t="str">
        <f t="shared" ca="1" si="42"/>
        <v/>
      </c>
      <c r="P146" s="57" t="str">
        <f>IF(ISERROR(
IF(W146="","",IF(AND(W146&lt;='Cad Iniciais'!$D$6,Y146&gt;'Cad Iniciais'!$D$6),1,0))),"",IF(W146="","",IF(AND(W146&lt;='Cad Iniciais'!$D$6,Y146&gt;'Cad Iniciais'!$D$6),1,0)))</f>
        <v/>
      </c>
      <c r="Q146" s="57" t="str">
        <f>IF(ISERROR(
IF(W146="","",IF(AND(W146&lt;=('Cad Iniciais'!$D$6-1),Y146&gt;'Cad Iniciais'!$D$6-1),1,0))),"",IF(W146="","",IF(W146="","",IF(AND(W146&lt;=('Cad Iniciais'!$D$6-1),Y146&gt;'Cad Iniciais'!$D$6-1),1,0))))</f>
        <v/>
      </c>
      <c r="R146" s="26" t="str">
        <f t="shared" ca="1" si="43"/>
        <v/>
      </c>
      <c r="S146" s="26" t="str">
        <f t="shared" ca="1" si="44"/>
        <v/>
      </c>
      <c r="T146" s="26" t="str">
        <f t="shared" ca="1" si="45"/>
        <v/>
      </c>
      <c r="U146" s="26" t="str">
        <f>IF(ISERROR(
IF(H146="","",IF(YEAR(H146)&lt;='Cad Iniciais'!$D$6,"SIM",""))),"",IF(H146="","",IF(YEAR(H146)&lt;='Cad Iniciais'!$D$6,"SIM","")))</f>
        <v/>
      </c>
      <c r="V146" s="26" t="str">
        <f ca="1">IF(ISERROR(
IF(H146="","",IF(AND(YEAR(H146)='Cad Iniciais'!$D$6,I146="Ativo",TODAY()-H146&gt;90),"SIM",IF(AND(YEAR(H146)='Cad Iniciais'!$D$6,I146-H146&gt;90),"SIM","")))),"",IF(H146="","",IF(AND(YEAR(H146)='Cad Iniciais'!$D$6,I146="Ativo",TODAY()-H146&gt;90),"SIM",IF(AND(YEAR(H146)='Cad Iniciais'!$D$6,I146-H146&gt;90),"SIM",""))))</f>
        <v/>
      </c>
      <c r="W146" s="26" t="str">
        <f t="shared" si="46"/>
        <v/>
      </c>
      <c r="X146" s="26" t="str">
        <f t="shared" si="47"/>
        <v/>
      </c>
      <c r="Y146" s="26" t="str">
        <f t="shared" si="48"/>
        <v/>
      </c>
      <c r="Z146" s="26" t="str">
        <f t="shared" si="49"/>
        <v/>
      </c>
      <c r="AA146" s="26" t="str">
        <f>IF(ISERROR(
IF(W146="","",IF(AND(W146&lt;='Cad Iniciais'!$D$6,Y146&gt;'Cad Iniciais'!$D$6),1,0))),"",IF(W146="","",IF(AND(W146&lt;='Cad Iniciais'!$D$6,Y146&gt;'Cad Iniciais'!$D$6),1,0)))</f>
        <v/>
      </c>
      <c r="AB146" s="26" t="str">
        <f>IF(ISERROR(
IF(W146="","",IF(AND(W146&lt;=('Cad Iniciais'!$D$6-1),Y146&gt;'Cad Iniciais'!$D$6-1),1,0))),"",IF(W146="","",IF(W146="","",IF(AND(W146&lt;=('Cad Iniciais'!$D$6-1),Y146&gt;'Cad Iniciais'!$D$6-1),1,0))))</f>
        <v/>
      </c>
      <c r="AC146" s="61" t="str">
        <f>IF(ISERROR(
IF(I146="Ativo","",VLOOKUP(C146,Demissões!$C$6:$E$100,3,0))),"",IF(I146="Ativo","",VLOOKUP(C146,Demissões!$C$6:$E$100,3,0)))</f>
        <v/>
      </c>
      <c r="AD146" s="5"/>
      <c r="AE146" s="5"/>
      <c r="AF146" s="5"/>
      <c r="AG146" s="5"/>
      <c r="AH146" s="5"/>
      <c r="AI146" s="5"/>
      <c r="AJ146" s="70" t="str">
        <f>IF(C146="","",COUNTIF(Absenteismo!$D$6:$D$100,'Cadastro de Funcionários'!C146))</f>
        <v/>
      </c>
      <c r="AK146" s="70" t="str">
        <f>IF($C146="","",COUNTIFS(Absenteismo!$D$6:$D$100,'Cadastro de Funcionários'!$C146,Absenteismo!$E$6:$E$100,"Sim"))</f>
        <v/>
      </c>
      <c r="AL146" s="70" t="str">
        <f>IF($C146="","",COUNTIFS(Absenteismo!$D$6:$D$100,'Cadastro de Funcionários'!$C146,Absenteismo!$E$6:$E$100,"Não"))</f>
        <v/>
      </c>
      <c r="AM146" s="70" t="str">
        <f>IF($C146="","",COUNTIFS(Absenteismo!$D$6:$D$100,'Cadastro de Funcionários'!$C146,Absenteismo!$E$6:$E$100,"Sim",Absenteismo!$F$6:$F$100,"Sim"))</f>
        <v/>
      </c>
      <c r="AN146" s="70" t="str">
        <f>IF($C146="","",COUNTIFS(Absenteismo!$D$6:$D$100,'Cadastro de Funcionários'!$C146,Absenteismo!$E$6:$E$100,"Sim",Absenteismo!$F$6:$F$100,"Não"))</f>
        <v/>
      </c>
      <c r="AO146" s="26"/>
      <c r="AP146" s="26"/>
      <c r="AQ146" s="26"/>
    </row>
    <row r="147" spans="1:43" ht="22.5" customHeight="1">
      <c r="A147" s="29"/>
      <c r="B147" s="5"/>
      <c r="C147" s="37"/>
      <c r="D147" s="37"/>
      <c r="E147" s="37"/>
      <c r="F147" s="37"/>
      <c r="G147" s="37"/>
      <c r="H147" s="68"/>
      <c r="I147" s="68"/>
      <c r="J147" s="76" t="str">
        <f t="shared" si="40"/>
        <v/>
      </c>
      <c r="K147" s="5"/>
      <c r="L147" s="5" t="str">
        <f>IF(ISERROR(
IF(G147="","",VLOOKUP(C147,Promoções!$C$6:$F$292,4,0))),G147,IF(G147="","",VLOOKUP(C147,Promoções!$C$6:$F$292,4,0)))</f>
        <v/>
      </c>
      <c r="M147" s="5" t="str">
        <f>IF(ISERROR(
IF(L147="","",VLOOKUP(L147,'Cadastro de Cargos'!$C$7:$D$100,2,0))),"",IF(L147="","",VLOOKUP(L147,'Cadastro de Cargos'!$C$7:$D$100,2,0)))</f>
        <v/>
      </c>
      <c r="N147" s="5" t="str">
        <f t="shared" ca="1" si="41"/>
        <v/>
      </c>
      <c r="O147" s="57" t="str">
        <f t="shared" ca="1" si="42"/>
        <v/>
      </c>
      <c r="P147" s="57" t="str">
        <f>IF(ISERROR(
IF(W147="","",IF(AND(W147&lt;='Cad Iniciais'!$D$6,Y147&gt;'Cad Iniciais'!$D$6),1,0))),"",IF(W147="","",IF(AND(W147&lt;='Cad Iniciais'!$D$6,Y147&gt;'Cad Iniciais'!$D$6),1,0)))</f>
        <v/>
      </c>
      <c r="Q147" s="57" t="str">
        <f>IF(ISERROR(
IF(W147="","",IF(AND(W147&lt;=('Cad Iniciais'!$D$6-1),Y147&gt;'Cad Iniciais'!$D$6-1),1,0))),"",IF(W147="","",IF(W147="","",IF(AND(W147&lt;=('Cad Iniciais'!$D$6-1),Y147&gt;'Cad Iniciais'!$D$6-1),1,0))))</f>
        <v/>
      </c>
      <c r="R147" s="26" t="str">
        <f t="shared" ca="1" si="43"/>
        <v/>
      </c>
      <c r="S147" s="26" t="str">
        <f t="shared" ca="1" si="44"/>
        <v/>
      </c>
      <c r="T147" s="26" t="str">
        <f t="shared" ca="1" si="45"/>
        <v/>
      </c>
      <c r="U147" s="26" t="str">
        <f>IF(ISERROR(
IF(H147="","",IF(YEAR(H147)&lt;='Cad Iniciais'!$D$6,"SIM",""))),"",IF(H147="","",IF(YEAR(H147)&lt;='Cad Iniciais'!$D$6,"SIM","")))</f>
        <v/>
      </c>
      <c r="V147" s="26" t="str">
        <f ca="1">IF(ISERROR(
IF(H147="","",IF(AND(YEAR(H147)='Cad Iniciais'!$D$6,I147="Ativo",TODAY()-H147&gt;90),"SIM",IF(AND(YEAR(H147)='Cad Iniciais'!$D$6,I147-H147&gt;90),"SIM","")))),"",IF(H147="","",IF(AND(YEAR(H147)='Cad Iniciais'!$D$6,I147="Ativo",TODAY()-H147&gt;90),"SIM",IF(AND(YEAR(H147)='Cad Iniciais'!$D$6,I147-H147&gt;90),"SIM",""))))</f>
        <v/>
      </c>
      <c r="W147" s="26" t="str">
        <f t="shared" si="46"/>
        <v/>
      </c>
      <c r="X147" s="26" t="str">
        <f t="shared" si="47"/>
        <v/>
      </c>
      <c r="Y147" s="26" t="str">
        <f t="shared" si="48"/>
        <v/>
      </c>
      <c r="Z147" s="26" t="str">
        <f t="shared" si="49"/>
        <v/>
      </c>
      <c r="AA147" s="26" t="str">
        <f>IF(ISERROR(
IF(W147="","",IF(AND(W147&lt;='Cad Iniciais'!$D$6,Y147&gt;'Cad Iniciais'!$D$6),1,0))),"",IF(W147="","",IF(AND(W147&lt;='Cad Iniciais'!$D$6,Y147&gt;'Cad Iniciais'!$D$6),1,0)))</f>
        <v/>
      </c>
      <c r="AB147" s="26" t="str">
        <f>IF(ISERROR(
IF(W147="","",IF(AND(W147&lt;=('Cad Iniciais'!$D$6-1),Y147&gt;'Cad Iniciais'!$D$6-1),1,0))),"",IF(W147="","",IF(W147="","",IF(AND(W147&lt;=('Cad Iniciais'!$D$6-1),Y147&gt;'Cad Iniciais'!$D$6-1),1,0))))</f>
        <v/>
      </c>
      <c r="AC147" s="61" t="str">
        <f>IF(ISERROR(
IF(I147="Ativo","",VLOOKUP(C147,Demissões!$C$6:$E$100,3,0))),"",IF(I147="Ativo","",VLOOKUP(C147,Demissões!$C$6:$E$100,3,0)))</f>
        <v/>
      </c>
      <c r="AD147" s="5"/>
      <c r="AE147" s="5"/>
      <c r="AF147" s="5"/>
      <c r="AG147" s="5"/>
      <c r="AH147" s="5"/>
      <c r="AI147" s="5"/>
      <c r="AJ147" s="70" t="str">
        <f>IF(C147="","",COUNTIF(Absenteismo!$D$6:$D$100,'Cadastro de Funcionários'!C147))</f>
        <v/>
      </c>
      <c r="AK147" s="70" t="str">
        <f>IF($C147="","",COUNTIFS(Absenteismo!$D$6:$D$100,'Cadastro de Funcionários'!$C147,Absenteismo!$E$6:$E$100,"Sim"))</f>
        <v/>
      </c>
      <c r="AL147" s="70" t="str">
        <f>IF($C147="","",COUNTIFS(Absenteismo!$D$6:$D$100,'Cadastro de Funcionários'!$C147,Absenteismo!$E$6:$E$100,"Não"))</f>
        <v/>
      </c>
      <c r="AM147" s="70" t="str">
        <f>IF($C147="","",COUNTIFS(Absenteismo!$D$6:$D$100,'Cadastro de Funcionários'!$C147,Absenteismo!$E$6:$E$100,"Sim",Absenteismo!$F$6:$F$100,"Sim"))</f>
        <v/>
      </c>
      <c r="AN147" s="70" t="str">
        <f>IF($C147="","",COUNTIFS(Absenteismo!$D$6:$D$100,'Cadastro de Funcionários'!$C147,Absenteismo!$E$6:$E$100,"Sim",Absenteismo!$F$6:$F$100,"Não"))</f>
        <v/>
      </c>
      <c r="AO147" s="26"/>
      <c r="AP147" s="26"/>
      <c r="AQ147" s="26"/>
    </row>
    <row r="148" spans="1:43" ht="22.5" customHeight="1">
      <c r="A148" s="29"/>
      <c r="B148" s="5"/>
      <c r="C148" s="37"/>
      <c r="D148" s="37"/>
      <c r="E148" s="37"/>
      <c r="F148" s="37"/>
      <c r="G148" s="37"/>
      <c r="H148" s="68"/>
      <c r="I148" s="68"/>
      <c r="J148" s="76" t="str">
        <f t="shared" si="40"/>
        <v/>
      </c>
      <c r="K148" s="5"/>
      <c r="L148" s="5" t="str">
        <f>IF(ISERROR(
IF(G148="","",VLOOKUP(C148,Promoções!$C$6:$F$292,4,0))),G148,IF(G148="","",VLOOKUP(C148,Promoções!$C$6:$F$292,4,0)))</f>
        <v/>
      </c>
      <c r="M148" s="5" t="str">
        <f>IF(ISERROR(
IF(L148="","",VLOOKUP(L148,'Cadastro de Cargos'!$C$7:$D$100,2,0))),"",IF(L148="","",VLOOKUP(L148,'Cadastro de Cargos'!$C$7:$D$100,2,0)))</f>
        <v/>
      </c>
      <c r="N148" s="5" t="str">
        <f t="shared" ca="1" si="41"/>
        <v/>
      </c>
      <c r="O148" s="57" t="str">
        <f t="shared" ca="1" si="42"/>
        <v/>
      </c>
      <c r="P148" s="57" t="str">
        <f>IF(ISERROR(
IF(W148="","",IF(AND(W148&lt;='Cad Iniciais'!$D$6,Y148&gt;'Cad Iniciais'!$D$6),1,0))),"",IF(W148="","",IF(AND(W148&lt;='Cad Iniciais'!$D$6,Y148&gt;'Cad Iniciais'!$D$6),1,0)))</f>
        <v/>
      </c>
      <c r="Q148" s="57" t="str">
        <f>IF(ISERROR(
IF(W148="","",IF(AND(W148&lt;=('Cad Iniciais'!$D$6-1),Y148&gt;'Cad Iniciais'!$D$6-1),1,0))),"",IF(W148="","",IF(W148="","",IF(AND(W148&lt;=('Cad Iniciais'!$D$6-1),Y148&gt;'Cad Iniciais'!$D$6-1),1,0))))</f>
        <v/>
      </c>
      <c r="R148" s="26" t="str">
        <f t="shared" ca="1" si="43"/>
        <v/>
      </c>
      <c r="S148" s="26" t="str">
        <f t="shared" ca="1" si="44"/>
        <v/>
      </c>
      <c r="T148" s="26" t="str">
        <f t="shared" ca="1" si="45"/>
        <v/>
      </c>
      <c r="U148" s="26" t="str">
        <f>IF(ISERROR(
IF(H148="","",IF(YEAR(H148)&lt;='Cad Iniciais'!$D$6,"SIM",""))),"",IF(H148="","",IF(YEAR(H148)&lt;='Cad Iniciais'!$D$6,"SIM","")))</f>
        <v/>
      </c>
      <c r="V148" s="26" t="str">
        <f ca="1">IF(ISERROR(
IF(H148="","",IF(AND(YEAR(H148)='Cad Iniciais'!$D$6,I148="Ativo",TODAY()-H148&gt;90),"SIM",IF(AND(YEAR(H148)='Cad Iniciais'!$D$6,I148-H148&gt;90),"SIM","")))),"",IF(H148="","",IF(AND(YEAR(H148)='Cad Iniciais'!$D$6,I148="Ativo",TODAY()-H148&gt;90),"SIM",IF(AND(YEAR(H148)='Cad Iniciais'!$D$6,I148-H148&gt;90),"SIM",""))))</f>
        <v/>
      </c>
      <c r="W148" s="26" t="str">
        <f t="shared" si="46"/>
        <v/>
      </c>
      <c r="X148" s="26" t="str">
        <f t="shared" si="47"/>
        <v/>
      </c>
      <c r="Y148" s="26" t="str">
        <f t="shared" si="48"/>
        <v/>
      </c>
      <c r="Z148" s="26" t="str">
        <f t="shared" si="49"/>
        <v/>
      </c>
      <c r="AA148" s="26" t="str">
        <f>IF(ISERROR(
IF(W148="","",IF(AND(W148&lt;='Cad Iniciais'!$D$6,Y148&gt;'Cad Iniciais'!$D$6),1,0))),"",IF(W148="","",IF(AND(W148&lt;='Cad Iniciais'!$D$6,Y148&gt;'Cad Iniciais'!$D$6),1,0)))</f>
        <v/>
      </c>
      <c r="AB148" s="26" t="str">
        <f>IF(ISERROR(
IF(W148="","",IF(AND(W148&lt;=('Cad Iniciais'!$D$6-1),Y148&gt;'Cad Iniciais'!$D$6-1),1,0))),"",IF(W148="","",IF(W148="","",IF(AND(W148&lt;=('Cad Iniciais'!$D$6-1),Y148&gt;'Cad Iniciais'!$D$6-1),1,0))))</f>
        <v/>
      </c>
      <c r="AC148" s="61" t="str">
        <f>IF(ISERROR(
IF(I148="Ativo","",VLOOKUP(C148,Demissões!$C$6:$E$100,3,0))),"",IF(I148="Ativo","",VLOOKUP(C148,Demissões!$C$6:$E$100,3,0)))</f>
        <v/>
      </c>
      <c r="AD148" s="5"/>
      <c r="AE148" s="5"/>
      <c r="AF148" s="5"/>
      <c r="AG148" s="5"/>
      <c r="AH148" s="5"/>
      <c r="AI148" s="5"/>
      <c r="AJ148" s="70" t="str">
        <f>IF(C148="","",COUNTIF(Absenteismo!$D$6:$D$100,'Cadastro de Funcionários'!C148))</f>
        <v/>
      </c>
      <c r="AK148" s="70" t="str">
        <f>IF($C148="","",COUNTIFS(Absenteismo!$D$6:$D$100,'Cadastro de Funcionários'!$C148,Absenteismo!$E$6:$E$100,"Sim"))</f>
        <v/>
      </c>
      <c r="AL148" s="70" t="str">
        <f>IF($C148="","",COUNTIFS(Absenteismo!$D$6:$D$100,'Cadastro de Funcionários'!$C148,Absenteismo!$E$6:$E$100,"Não"))</f>
        <v/>
      </c>
      <c r="AM148" s="70" t="str">
        <f>IF($C148="","",COUNTIFS(Absenteismo!$D$6:$D$100,'Cadastro de Funcionários'!$C148,Absenteismo!$E$6:$E$100,"Sim",Absenteismo!$F$6:$F$100,"Sim"))</f>
        <v/>
      </c>
      <c r="AN148" s="70" t="str">
        <f>IF($C148="","",COUNTIFS(Absenteismo!$D$6:$D$100,'Cadastro de Funcionários'!$C148,Absenteismo!$E$6:$E$100,"Sim",Absenteismo!$F$6:$F$100,"Não"))</f>
        <v/>
      </c>
      <c r="AO148" s="26"/>
      <c r="AP148" s="26"/>
      <c r="AQ148" s="26"/>
    </row>
    <row r="149" spans="1:43" ht="22.5" customHeight="1">
      <c r="A149" s="29"/>
      <c r="B149" s="5"/>
      <c r="C149" s="37"/>
      <c r="D149" s="37"/>
      <c r="E149" s="37"/>
      <c r="F149" s="37"/>
      <c r="G149" s="37"/>
      <c r="H149" s="68"/>
      <c r="I149" s="68"/>
      <c r="J149" s="76" t="str">
        <f t="shared" si="40"/>
        <v/>
      </c>
      <c r="K149" s="5"/>
      <c r="L149" s="5" t="str">
        <f>IF(ISERROR(
IF(G149="","",VLOOKUP(C149,Promoções!$C$6:$F$292,4,0))),G149,IF(G149="","",VLOOKUP(C149,Promoções!$C$6:$F$292,4,0)))</f>
        <v/>
      </c>
      <c r="M149" s="5" t="str">
        <f>IF(ISERROR(
IF(L149="","",VLOOKUP(L149,'Cadastro de Cargos'!$C$7:$D$100,2,0))),"",IF(L149="","",VLOOKUP(L149,'Cadastro de Cargos'!$C$7:$D$100,2,0)))</f>
        <v/>
      </c>
      <c r="N149" s="5" t="str">
        <f t="shared" ca="1" si="41"/>
        <v/>
      </c>
      <c r="O149" s="57" t="str">
        <f t="shared" ca="1" si="42"/>
        <v/>
      </c>
      <c r="P149" s="57" t="str">
        <f>IF(ISERROR(
IF(W149="","",IF(AND(W149&lt;='Cad Iniciais'!$D$6,Y149&gt;'Cad Iniciais'!$D$6),1,0))),"",IF(W149="","",IF(AND(W149&lt;='Cad Iniciais'!$D$6,Y149&gt;'Cad Iniciais'!$D$6),1,0)))</f>
        <v/>
      </c>
      <c r="Q149" s="57" t="str">
        <f>IF(ISERROR(
IF(W149="","",IF(AND(W149&lt;=('Cad Iniciais'!$D$6-1),Y149&gt;'Cad Iniciais'!$D$6-1),1,0))),"",IF(W149="","",IF(W149="","",IF(AND(W149&lt;=('Cad Iniciais'!$D$6-1),Y149&gt;'Cad Iniciais'!$D$6-1),1,0))))</f>
        <v/>
      </c>
      <c r="R149" s="26" t="str">
        <f t="shared" ca="1" si="43"/>
        <v/>
      </c>
      <c r="S149" s="26" t="str">
        <f t="shared" ca="1" si="44"/>
        <v/>
      </c>
      <c r="T149" s="26" t="str">
        <f t="shared" ca="1" si="45"/>
        <v/>
      </c>
      <c r="U149" s="26" t="str">
        <f>IF(ISERROR(
IF(H149="","",IF(YEAR(H149)&lt;='Cad Iniciais'!$D$6,"SIM",""))),"",IF(H149="","",IF(YEAR(H149)&lt;='Cad Iniciais'!$D$6,"SIM","")))</f>
        <v/>
      </c>
      <c r="V149" s="26" t="str">
        <f ca="1">IF(ISERROR(
IF(H149="","",IF(AND(YEAR(H149)='Cad Iniciais'!$D$6,I149="Ativo",TODAY()-H149&gt;90),"SIM",IF(AND(YEAR(H149)='Cad Iniciais'!$D$6,I149-H149&gt;90),"SIM","")))),"",IF(H149="","",IF(AND(YEAR(H149)='Cad Iniciais'!$D$6,I149="Ativo",TODAY()-H149&gt;90),"SIM",IF(AND(YEAR(H149)='Cad Iniciais'!$D$6,I149-H149&gt;90),"SIM",""))))</f>
        <v/>
      </c>
      <c r="W149" s="26" t="str">
        <f t="shared" si="46"/>
        <v/>
      </c>
      <c r="X149" s="26" t="str">
        <f t="shared" si="47"/>
        <v/>
      </c>
      <c r="Y149" s="26" t="str">
        <f t="shared" si="48"/>
        <v/>
      </c>
      <c r="Z149" s="26" t="str">
        <f t="shared" si="49"/>
        <v/>
      </c>
      <c r="AA149" s="26" t="str">
        <f>IF(ISERROR(
IF(W149="","",IF(AND(W149&lt;='Cad Iniciais'!$D$6,Y149&gt;'Cad Iniciais'!$D$6),1,0))),"",IF(W149="","",IF(AND(W149&lt;='Cad Iniciais'!$D$6,Y149&gt;'Cad Iniciais'!$D$6),1,0)))</f>
        <v/>
      </c>
      <c r="AB149" s="26" t="str">
        <f>IF(ISERROR(
IF(W149="","",IF(AND(W149&lt;=('Cad Iniciais'!$D$6-1),Y149&gt;'Cad Iniciais'!$D$6-1),1,0))),"",IF(W149="","",IF(W149="","",IF(AND(W149&lt;=('Cad Iniciais'!$D$6-1),Y149&gt;'Cad Iniciais'!$D$6-1),1,0))))</f>
        <v/>
      </c>
      <c r="AC149" s="61" t="str">
        <f>IF(ISERROR(
IF(I149="Ativo","",VLOOKUP(C149,Demissões!$C$6:$E$100,3,0))),"",IF(I149="Ativo","",VLOOKUP(C149,Demissões!$C$6:$E$100,3,0)))</f>
        <v/>
      </c>
      <c r="AD149" s="5"/>
      <c r="AE149" s="5"/>
      <c r="AF149" s="5"/>
      <c r="AG149" s="5"/>
      <c r="AH149" s="5"/>
      <c r="AI149" s="5"/>
      <c r="AJ149" s="70" t="str">
        <f>IF(C149="","",COUNTIF(Absenteismo!$D$6:$D$100,'Cadastro de Funcionários'!C149))</f>
        <v/>
      </c>
      <c r="AK149" s="70" t="str">
        <f>IF($C149="","",COUNTIFS(Absenteismo!$D$6:$D$100,'Cadastro de Funcionários'!$C149,Absenteismo!$E$6:$E$100,"Sim"))</f>
        <v/>
      </c>
      <c r="AL149" s="70" t="str">
        <f>IF($C149="","",COUNTIFS(Absenteismo!$D$6:$D$100,'Cadastro de Funcionários'!$C149,Absenteismo!$E$6:$E$100,"Não"))</f>
        <v/>
      </c>
      <c r="AM149" s="70" t="str">
        <f>IF($C149="","",COUNTIFS(Absenteismo!$D$6:$D$100,'Cadastro de Funcionários'!$C149,Absenteismo!$E$6:$E$100,"Sim",Absenteismo!$F$6:$F$100,"Sim"))</f>
        <v/>
      </c>
      <c r="AN149" s="70" t="str">
        <f>IF($C149="","",COUNTIFS(Absenteismo!$D$6:$D$100,'Cadastro de Funcionários'!$C149,Absenteismo!$E$6:$E$100,"Sim",Absenteismo!$F$6:$F$100,"Não"))</f>
        <v/>
      </c>
      <c r="AO149" s="26"/>
      <c r="AP149" s="26"/>
      <c r="AQ149" s="26"/>
    </row>
    <row r="150" spans="1:43" ht="22.5" customHeight="1">
      <c r="A150" s="29"/>
      <c r="B150" s="5"/>
      <c r="C150" s="37"/>
      <c r="D150" s="37"/>
      <c r="E150" s="37"/>
      <c r="F150" s="37"/>
      <c r="G150" s="37"/>
      <c r="H150" s="68"/>
      <c r="I150" s="68"/>
      <c r="J150" s="76" t="str">
        <f t="shared" si="40"/>
        <v/>
      </c>
      <c r="K150" s="5"/>
      <c r="L150" s="5" t="str">
        <f>IF(ISERROR(
IF(G150="","",VLOOKUP(C150,Promoções!$C$6:$F$292,4,0))),G150,IF(G150="","",VLOOKUP(C150,Promoções!$C$6:$F$292,4,0)))</f>
        <v/>
      </c>
      <c r="M150" s="5" t="str">
        <f>IF(ISERROR(
IF(L150="","",VLOOKUP(L150,'Cadastro de Cargos'!$C$7:$D$100,2,0))),"",IF(L150="","",VLOOKUP(L150,'Cadastro de Cargos'!$C$7:$D$100,2,0)))</f>
        <v/>
      </c>
      <c r="N150" s="5" t="str">
        <f t="shared" ca="1" si="41"/>
        <v/>
      </c>
      <c r="O150" s="57" t="str">
        <f t="shared" ca="1" si="42"/>
        <v/>
      </c>
      <c r="P150" s="57" t="str">
        <f>IF(ISERROR(
IF(W150="","",IF(AND(W150&lt;='Cad Iniciais'!$D$6,Y150&gt;'Cad Iniciais'!$D$6),1,0))),"",IF(W150="","",IF(AND(W150&lt;='Cad Iniciais'!$D$6,Y150&gt;'Cad Iniciais'!$D$6),1,0)))</f>
        <v/>
      </c>
      <c r="Q150" s="57" t="str">
        <f>IF(ISERROR(
IF(W150="","",IF(AND(W150&lt;=('Cad Iniciais'!$D$6-1),Y150&gt;'Cad Iniciais'!$D$6-1),1,0))),"",IF(W150="","",IF(W150="","",IF(AND(W150&lt;=('Cad Iniciais'!$D$6-1),Y150&gt;'Cad Iniciais'!$D$6-1),1,0))))</f>
        <v/>
      </c>
      <c r="R150" s="26" t="str">
        <f t="shared" ca="1" si="43"/>
        <v/>
      </c>
      <c r="S150" s="26" t="str">
        <f t="shared" ca="1" si="44"/>
        <v/>
      </c>
      <c r="T150" s="26" t="str">
        <f t="shared" ca="1" si="45"/>
        <v/>
      </c>
      <c r="U150" s="26" t="str">
        <f>IF(ISERROR(
IF(H150="","",IF(YEAR(H150)&lt;='Cad Iniciais'!$D$6,"SIM",""))),"",IF(H150="","",IF(YEAR(H150)&lt;='Cad Iniciais'!$D$6,"SIM","")))</f>
        <v/>
      </c>
      <c r="V150" s="26" t="str">
        <f ca="1">IF(ISERROR(
IF(H150="","",IF(AND(YEAR(H150)='Cad Iniciais'!$D$6,I150="Ativo",TODAY()-H150&gt;90),"SIM",IF(AND(YEAR(H150)='Cad Iniciais'!$D$6,I150-H150&gt;90),"SIM","")))),"",IF(H150="","",IF(AND(YEAR(H150)='Cad Iniciais'!$D$6,I150="Ativo",TODAY()-H150&gt;90),"SIM",IF(AND(YEAR(H150)='Cad Iniciais'!$D$6,I150-H150&gt;90),"SIM",""))))</f>
        <v/>
      </c>
      <c r="W150" s="26" t="str">
        <f t="shared" si="46"/>
        <v/>
      </c>
      <c r="X150" s="26" t="str">
        <f t="shared" si="47"/>
        <v/>
      </c>
      <c r="Y150" s="26" t="str">
        <f t="shared" si="48"/>
        <v/>
      </c>
      <c r="Z150" s="26" t="str">
        <f t="shared" si="49"/>
        <v/>
      </c>
      <c r="AA150" s="26" t="str">
        <f>IF(ISERROR(
IF(W150="","",IF(AND(W150&lt;='Cad Iniciais'!$D$6,Y150&gt;'Cad Iniciais'!$D$6),1,0))),"",IF(W150="","",IF(AND(W150&lt;='Cad Iniciais'!$D$6,Y150&gt;'Cad Iniciais'!$D$6),1,0)))</f>
        <v/>
      </c>
      <c r="AB150" s="26" t="str">
        <f>IF(ISERROR(
IF(W150="","",IF(AND(W150&lt;=('Cad Iniciais'!$D$6-1),Y150&gt;'Cad Iniciais'!$D$6-1),1,0))),"",IF(W150="","",IF(W150="","",IF(AND(W150&lt;=('Cad Iniciais'!$D$6-1),Y150&gt;'Cad Iniciais'!$D$6-1),1,0))))</f>
        <v/>
      </c>
      <c r="AC150" s="61" t="str">
        <f>IF(ISERROR(
IF(I150="Ativo","",VLOOKUP(C150,Demissões!$C$6:$E$100,3,0))),"",IF(I150="Ativo","",VLOOKUP(C150,Demissões!$C$6:$E$100,3,0)))</f>
        <v/>
      </c>
      <c r="AD150" s="5"/>
      <c r="AE150" s="5"/>
      <c r="AF150" s="5"/>
      <c r="AG150" s="5"/>
      <c r="AH150" s="5"/>
      <c r="AI150" s="5"/>
      <c r="AJ150" s="70" t="str">
        <f>IF(C150="","",COUNTIF(Absenteismo!$D$6:$D$100,'Cadastro de Funcionários'!C150))</f>
        <v/>
      </c>
      <c r="AK150" s="70" t="str">
        <f>IF($C150="","",COUNTIFS(Absenteismo!$D$6:$D$100,'Cadastro de Funcionários'!$C150,Absenteismo!$E$6:$E$100,"Sim"))</f>
        <v/>
      </c>
      <c r="AL150" s="70" t="str">
        <f>IF($C150="","",COUNTIFS(Absenteismo!$D$6:$D$100,'Cadastro de Funcionários'!$C150,Absenteismo!$E$6:$E$100,"Não"))</f>
        <v/>
      </c>
      <c r="AM150" s="70" t="str">
        <f>IF($C150="","",COUNTIFS(Absenteismo!$D$6:$D$100,'Cadastro de Funcionários'!$C150,Absenteismo!$E$6:$E$100,"Sim",Absenteismo!$F$6:$F$100,"Sim"))</f>
        <v/>
      </c>
      <c r="AN150" s="70" t="str">
        <f>IF($C150="","",COUNTIFS(Absenteismo!$D$6:$D$100,'Cadastro de Funcionários'!$C150,Absenteismo!$E$6:$E$100,"Sim",Absenteismo!$F$6:$F$100,"Não"))</f>
        <v/>
      </c>
      <c r="AO150" s="26"/>
      <c r="AP150" s="26"/>
      <c r="AQ150" s="26"/>
    </row>
    <row r="151" spans="1:43" ht="22.5" customHeight="1">
      <c r="A151" s="29"/>
      <c r="B151" s="5"/>
      <c r="C151" s="37"/>
      <c r="D151" s="37"/>
      <c r="E151" s="37"/>
      <c r="F151" s="37"/>
      <c r="G151" s="37"/>
      <c r="H151" s="68"/>
      <c r="I151" s="68"/>
      <c r="J151" s="76" t="str">
        <f t="shared" si="40"/>
        <v/>
      </c>
      <c r="K151" s="5"/>
      <c r="L151" s="5" t="str">
        <f>IF(ISERROR(
IF(G151="","",VLOOKUP(C151,Promoções!$C$6:$F$292,4,0))),G151,IF(G151="","",VLOOKUP(C151,Promoções!$C$6:$F$292,4,0)))</f>
        <v/>
      </c>
      <c r="M151" s="5" t="str">
        <f>IF(ISERROR(
IF(L151="","",VLOOKUP(L151,'Cadastro de Cargos'!$C$7:$D$100,2,0))),"",IF(L151="","",VLOOKUP(L151,'Cadastro de Cargos'!$C$7:$D$100,2,0)))</f>
        <v/>
      </c>
      <c r="N151" s="5" t="str">
        <f t="shared" ca="1" si="41"/>
        <v/>
      </c>
      <c r="O151" s="57" t="str">
        <f t="shared" ca="1" si="42"/>
        <v/>
      </c>
      <c r="P151" s="57" t="str">
        <f>IF(ISERROR(
IF(W151="","",IF(AND(W151&lt;='Cad Iniciais'!$D$6,Y151&gt;'Cad Iniciais'!$D$6),1,0))),"",IF(W151="","",IF(AND(W151&lt;='Cad Iniciais'!$D$6,Y151&gt;'Cad Iniciais'!$D$6),1,0)))</f>
        <v/>
      </c>
      <c r="Q151" s="57" t="str">
        <f>IF(ISERROR(
IF(W151="","",IF(AND(W151&lt;=('Cad Iniciais'!$D$6-1),Y151&gt;'Cad Iniciais'!$D$6-1),1,0))),"",IF(W151="","",IF(W151="","",IF(AND(W151&lt;=('Cad Iniciais'!$D$6-1),Y151&gt;'Cad Iniciais'!$D$6-1),1,0))))</f>
        <v/>
      </c>
      <c r="R151" s="26" t="str">
        <f t="shared" ca="1" si="43"/>
        <v/>
      </c>
      <c r="S151" s="26" t="str">
        <f t="shared" ca="1" si="44"/>
        <v/>
      </c>
      <c r="T151" s="26" t="str">
        <f t="shared" ca="1" si="45"/>
        <v/>
      </c>
      <c r="U151" s="26" t="str">
        <f>IF(ISERROR(
IF(H151="","",IF(YEAR(H151)&lt;='Cad Iniciais'!$D$6,"SIM",""))),"",IF(H151="","",IF(YEAR(H151)&lt;='Cad Iniciais'!$D$6,"SIM","")))</f>
        <v/>
      </c>
      <c r="V151" s="26" t="str">
        <f ca="1">IF(ISERROR(
IF(H151="","",IF(AND(YEAR(H151)='Cad Iniciais'!$D$6,I151="Ativo",TODAY()-H151&gt;90),"SIM",IF(AND(YEAR(H151)='Cad Iniciais'!$D$6,I151-H151&gt;90),"SIM","")))),"",IF(H151="","",IF(AND(YEAR(H151)='Cad Iniciais'!$D$6,I151="Ativo",TODAY()-H151&gt;90),"SIM",IF(AND(YEAR(H151)='Cad Iniciais'!$D$6,I151-H151&gt;90),"SIM",""))))</f>
        <v/>
      </c>
      <c r="W151" s="26" t="str">
        <f t="shared" si="46"/>
        <v/>
      </c>
      <c r="X151" s="26" t="str">
        <f t="shared" si="47"/>
        <v/>
      </c>
      <c r="Y151" s="26" t="str">
        <f t="shared" si="48"/>
        <v/>
      </c>
      <c r="Z151" s="26" t="str">
        <f t="shared" si="49"/>
        <v/>
      </c>
      <c r="AA151" s="26" t="str">
        <f>IF(ISERROR(
IF(W151="","",IF(AND(W151&lt;='Cad Iniciais'!$D$6,Y151&gt;'Cad Iniciais'!$D$6),1,0))),"",IF(W151="","",IF(AND(W151&lt;='Cad Iniciais'!$D$6,Y151&gt;'Cad Iniciais'!$D$6),1,0)))</f>
        <v/>
      </c>
      <c r="AB151" s="26" t="str">
        <f>IF(ISERROR(
IF(W151="","",IF(AND(W151&lt;=('Cad Iniciais'!$D$6-1),Y151&gt;'Cad Iniciais'!$D$6-1),1,0))),"",IF(W151="","",IF(W151="","",IF(AND(W151&lt;=('Cad Iniciais'!$D$6-1),Y151&gt;'Cad Iniciais'!$D$6-1),1,0))))</f>
        <v/>
      </c>
      <c r="AC151" s="61" t="str">
        <f>IF(ISERROR(
IF(I151="Ativo","",VLOOKUP(C151,Demissões!$C$6:$E$100,3,0))),"",IF(I151="Ativo","",VLOOKUP(C151,Demissões!$C$6:$E$100,3,0)))</f>
        <v/>
      </c>
      <c r="AD151" s="5"/>
      <c r="AE151" s="5"/>
      <c r="AF151" s="5"/>
      <c r="AG151" s="5"/>
      <c r="AH151" s="5"/>
      <c r="AI151" s="5"/>
      <c r="AJ151" s="70" t="str">
        <f>IF(C151="","",COUNTIF(Absenteismo!$D$6:$D$100,'Cadastro de Funcionários'!C151))</f>
        <v/>
      </c>
      <c r="AK151" s="70" t="str">
        <f>IF($C151="","",COUNTIFS(Absenteismo!$D$6:$D$100,'Cadastro de Funcionários'!$C151,Absenteismo!$E$6:$E$100,"Sim"))</f>
        <v/>
      </c>
      <c r="AL151" s="70" t="str">
        <f>IF($C151="","",COUNTIFS(Absenteismo!$D$6:$D$100,'Cadastro de Funcionários'!$C151,Absenteismo!$E$6:$E$100,"Não"))</f>
        <v/>
      </c>
      <c r="AM151" s="70" t="str">
        <f>IF($C151="","",COUNTIFS(Absenteismo!$D$6:$D$100,'Cadastro de Funcionários'!$C151,Absenteismo!$E$6:$E$100,"Sim",Absenteismo!$F$6:$F$100,"Sim"))</f>
        <v/>
      </c>
      <c r="AN151" s="70" t="str">
        <f>IF($C151="","",COUNTIFS(Absenteismo!$D$6:$D$100,'Cadastro de Funcionários'!$C151,Absenteismo!$E$6:$E$100,"Sim",Absenteismo!$F$6:$F$100,"Não"))</f>
        <v/>
      </c>
      <c r="AO151" s="26"/>
      <c r="AP151" s="26"/>
      <c r="AQ151" s="26"/>
    </row>
    <row r="152" spans="1:43" ht="22.5" customHeight="1">
      <c r="A152" s="29"/>
      <c r="B152" s="5"/>
      <c r="C152" s="37"/>
      <c r="D152" s="37"/>
      <c r="E152" s="37"/>
      <c r="F152" s="37"/>
      <c r="G152" s="37"/>
      <c r="H152" s="68"/>
      <c r="I152" s="68"/>
      <c r="J152" s="76" t="str">
        <f t="shared" si="40"/>
        <v/>
      </c>
      <c r="K152" s="5"/>
      <c r="L152" s="5" t="str">
        <f>IF(ISERROR(
IF(G152="","",VLOOKUP(C152,Promoções!$C$6:$F$292,4,0))),G152,IF(G152="","",VLOOKUP(C152,Promoções!$C$6:$F$292,4,0)))</f>
        <v/>
      </c>
      <c r="M152" s="5" t="str">
        <f>IF(ISERROR(
IF(L152="","",VLOOKUP(L152,'Cadastro de Cargos'!$C$7:$D$100,2,0))),"",IF(L152="","",VLOOKUP(L152,'Cadastro de Cargos'!$C$7:$D$100,2,0)))</f>
        <v/>
      </c>
      <c r="N152" s="5" t="str">
        <f t="shared" ca="1" si="41"/>
        <v/>
      </c>
      <c r="O152" s="57" t="str">
        <f t="shared" ca="1" si="42"/>
        <v/>
      </c>
      <c r="P152" s="57" t="str">
        <f>IF(ISERROR(
IF(W152="","",IF(AND(W152&lt;='Cad Iniciais'!$D$6,Y152&gt;'Cad Iniciais'!$D$6),1,0))),"",IF(W152="","",IF(AND(W152&lt;='Cad Iniciais'!$D$6,Y152&gt;'Cad Iniciais'!$D$6),1,0)))</f>
        <v/>
      </c>
      <c r="Q152" s="57" t="str">
        <f>IF(ISERROR(
IF(W152="","",IF(AND(W152&lt;=('Cad Iniciais'!$D$6-1),Y152&gt;'Cad Iniciais'!$D$6-1),1,0))),"",IF(W152="","",IF(W152="","",IF(AND(W152&lt;=('Cad Iniciais'!$D$6-1),Y152&gt;'Cad Iniciais'!$D$6-1),1,0))))</f>
        <v/>
      </c>
      <c r="R152" s="26" t="str">
        <f t="shared" ca="1" si="43"/>
        <v/>
      </c>
      <c r="S152" s="26" t="str">
        <f t="shared" ca="1" si="44"/>
        <v/>
      </c>
      <c r="T152" s="26" t="str">
        <f t="shared" ca="1" si="45"/>
        <v/>
      </c>
      <c r="U152" s="26" t="str">
        <f>IF(ISERROR(
IF(H152="","",IF(YEAR(H152)&lt;='Cad Iniciais'!$D$6,"SIM",""))),"",IF(H152="","",IF(YEAR(H152)&lt;='Cad Iniciais'!$D$6,"SIM","")))</f>
        <v/>
      </c>
      <c r="V152" s="26" t="str">
        <f ca="1">IF(ISERROR(
IF(H152="","",IF(AND(YEAR(H152)='Cad Iniciais'!$D$6,I152="Ativo",TODAY()-H152&gt;90),"SIM",IF(AND(YEAR(H152)='Cad Iniciais'!$D$6,I152-H152&gt;90),"SIM","")))),"",IF(H152="","",IF(AND(YEAR(H152)='Cad Iniciais'!$D$6,I152="Ativo",TODAY()-H152&gt;90),"SIM",IF(AND(YEAR(H152)='Cad Iniciais'!$D$6,I152-H152&gt;90),"SIM",""))))</f>
        <v/>
      </c>
      <c r="W152" s="26" t="str">
        <f t="shared" si="46"/>
        <v/>
      </c>
      <c r="X152" s="26" t="str">
        <f t="shared" si="47"/>
        <v/>
      </c>
      <c r="Y152" s="26" t="str">
        <f t="shared" si="48"/>
        <v/>
      </c>
      <c r="Z152" s="26" t="str">
        <f t="shared" si="49"/>
        <v/>
      </c>
      <c r="AA152" s="26" t="str">
        <f>IF(ISERROR(
IF(W152="","",IF(AND(W152&lt;='Cad Iniciais'!$D$6,Y152&gt;'Cad Iniciais'!$D$6),1,0))),"",IF(W152="","",IF(AND(W152&lt;='Cad Iniciais'!$D$6,Y152&gt;'Cad Iniciais'!$D$6),1,0)))</f>
        <v/>
      </c>
      <c r="AB152" s="26" t="str">
        <f>IF(ISERROR(
IF(W152="","",IF(AND(W152&lt;=('Cad Iniciais'!$D$6-1),Y152&gt;'Cad Iniciais'!$D$6-1),1,0))),"",IF(W152="","",IF(W152="","",IF(AND(W152&lt;=('Cad Iniciais'!$D$6-1),Y152&gt;'Cad Iniciais'!$D$6-1),1,0))))</f>
        <v/>
      </c>
      <c r="AC152" s="61" t="str">
        <f>IF(ISERROR(
IF(I152="Ativo","",VLOOKUP(C152,Demissões!$C$6:$E$100,3,0))),"",IF(I152="Ativo","",VLOOKUP(C152,Demissões!$C$6:$E$100,3,0)))</f>
        <v/>
      </c>
      <c r="AD152" s="5"/>
      <c r="AE152" s="5"/>
      <c r="AF152" s="5"/>
      <c r="AG152" s="5"/>
      <c r="AH152" s="5"/>
      <c r="AI152" s="5"/>
      <c r="AJ152" s="70" t="str">
        <f>IF(C152="","",COUNTIF(Absenteismo!$D$6:$D$100,'Cadastro de Funcionários'!C152))</f>
        <v/>
      </c>
      <c r="AK152" s="70" t="str">
        <f>IF($C152="","",COUNTIFS(Absenteismo!$D$6:$D$100,'Cadastro de Funcionários'!$C152,Absenteismo!$E$6:$E$100,"Sim"))</f>
        <v/>
      </c>
      <c r="AL152" s="70" t="str">
        <f>IF($C152="","",COUNTIFS(Absenteismo!$D$6:$D$100,'Cadastro de Funcionários'!$C152,Absenteismo!$E$6:$E$100,"Não"))</f>
        <v/>
      </c>
      <c r="AM152" s="70" t="str">
        <f>IF($C152="","",COUNTIFS(Absenteismo!$D$6:$D$100,'Cadastro de Funcionários'!$C152,Absenteismo!$E$6:$E$100,"Sim",Absenteismo!$F$6:$F$100,"Sim"))</f>
        <v/>
      </c>
      <c r="AN152" s="70" t="str">
        <f>IF($C152="","",COUNTIFS(Absenteismo!$D$6:$D$100,'Cadastro de Funcionários'!$C152,Absenteismo!$E$6:$E$100,"Sim",Absenteismo!$F$6:$F$100,"Não"))</f>
        <v/>
      </c>
      <c r="AO152" s="26"/>
      <c r="AP152" s="26"/>
      <c r="AQ152" s="26"/>
    </row>
    <row r="153" spans="1:43" ht="22.5" customHeight="1">
      <c r="A153" s="29"/>
      <c r="B153" s="5"/>
      <c r="C153" s="37"/>
      <c r="D153" s="37"/>
      <c r="E153" s="37"/>
      <c r="F153" s="37"/>
      <c r="G153" s="37"/>
      <c r="H153" s="68"/>
      <c r="I153" s="68"/>
      <c r="J153" s="76" t="str">
        <f t="shared" si="40"/>
        <v/>
      </c>
      <c r="K153" s="5"/>
      <c r="L153" s="5" t="str">
        <f>IF(ISERROR(
IF(G153="","",VLOOKUP(C153,Promoções!$C$6:$F$292,4,0))),G153,IF(G153="","",VLOOKUP(C153,Promoções!$C$6:$F$292,4,0)))</f>
        <v/>
      </c>
      <c r="M153" s="5" t="str">
        <f>IF(ISERROR(
IF(L153="","",VLOOKUP(L153,'Cadastro de Cargos'!$C$7:$D$100,2,0))),"",IF(L153="","",VLOOKUP(L153,'Cadastro de Cargos'!$C$7:$D$100,2,0)))</f>
        <v/>
      </c>
      <c r="N153" s="5" t="str">
        <f t="shared" ca="1" si="41"/>
        <v/>
      </c>
      <c r="O153" s="57" t="str">
        <f t="shared" ca="1" si="42"/>
        <v/>
      </c>
      <c r="P153" s="57" t="str">
        <f>IF(ISERROR(
IF(W153="","",IF(AND(W153&lt;='Cad Iniciais'!$D$6,Y153&gt;'Cad Iniciais'!$D$6),1,0))),"",IF(W153="","",IF(AND(W153&lt;='Cad Iniciais'!$D$6,Y153&gt;'Cad Iniciais'!$D$6),1,0)))</f>
        <v/>
      </c>
      <c r="Q153" s="57" t="str">
        <f>IF(ISERROR(
IF(W153="","",IF(AND(W153&lt;=('Cad Iniciais'!$D$6-1),Y153&gt;'Cad Iniciais'!$D$6-1),1,0))),"",IF(W153="","",IF(W153="","",IF(AND(W153&lt;=('Cad Iniciais'!$D$6-1),Y153&gt;'Cad Iniciais'!$D$6-1),1,0))))</f>
        <v/>
      </c>
      <c r="R153" s="26" t="str">
        <f t="shared" ca="1" si="43"/>
        <v/>
      </c>
      <c r="S153" s="26" t="str">
        <f t="shared" ca="1" si="44"/>
        <v/>
      </c>
      <c r="T153" s="26" t="str">
        <f t="shared" ca="1" si="45"/>
        <v/>
      </c>
      <c r="U153" s="26" t="str">
        <f>IF(ISERROR(
IF(H153="","",IF(YEAR(H153)&lt;='Cad Iniciais'!$D$6,"SIM",""))),"",IF(H153="","",IF(YEAR(H153)&lt;='Cad Iniciais'!$D$6,"SIM","")))</f>
        <v/>
      </c>
      <c r="V153" s="26" t="str">
        <f ca="1">IF(ISERROR(
IF(H153="","",IF(AND(YEAR(H153)='Cad Iniciais'!$D$6,I153="Ativo",TODAY()-H153&gt;90),"SIM",IF(AND(YEAR(H153)='Cad Iniciais'!$D$6,I153-H153&gt;90),"SIM","")))),"",IF(H153="","",IF(AND(YEAR(H153)='Cad Iniciais'!$D$6,I153="Ativo",TODAY()-H153&gt;90),"SIM",IF(AND(YEAR(H153)='Cad Iniciais'!$D$6,I153-H153&gt;90),"SIM",""))))</f>
        <v/>
      </c>
      <c r="W153" s="26" t="str">
        <f t="shared" si="46"/>
        <v/>
      </c>
      <c r="X153" s="26" t="str">
        <f t="shared" si="47"/>
        <v/>
      </c>
      <c r="Y153" s="26" t="str">
        <f t="shared" si="48"/>
        <v/>
      </c>
      <c r="Z153" s="26" t="str">
        <f t="shared" si="49"/>
        <v/>
      </c>
      <c r="AA153" s="26" t="str">
        <f>IF(ISERROR(
IF(W153="","",IF(AND(W153&lt;='Cad Iniciais'!$D$6,Y153&gt;'Cad Iniciais'!$D$6),1,0))),"",IF(W153="","",IF(AND(W153&lt;='Cad Iniciais'!$D$6,Y153&gt;'Cad Iniciais'!$D$6),1,0)))</f>
        <v/>
      </c>
      <c r="AB153" s="26" t="str">
        <f>IF(ISERROR(
IF(W153="","",IF(AND(W153&lt;=('Cad Iniciais'!$D$6-1),Y153&gt;'Cad Iniciais'!$D$6-1),1,0))),"",IF(W153="","",IF(W153="","",IF(AND(W153&lt;=('Cad Iniciais'!$D$6-1),Y153&gt;'Cad Iniciais'!$D$6-1),1,0))))</f>
        <v/>
      </c>
      <c r="AC153" s="61" t="str">
        <f>IF(ISERROR(
IF(I153="Ativo","",VLOOKUP(C153,Demissões!$C$6:$E$100,3,0))),"",IF(I153="Ativo","",VLOOKUP(C153,Demissões!$C$6:$E$100,3,0)))</f>
        <v/>
      </c>
      <c r="AD153" s="5"/>
      <c r="AE153" s="5"/>
      <c r="AF153" s="5"/>
      <c r="AG153" s="5"/>
      <c r="AH153" s="5"/>
      <c r="AI153" s="5"/>
      <c r="AJ153" s="70" t="str">
        <f>IF(C153="","",COUNTIF(Absenteismo!$D$6:$D$100,'Cadastro de Funcionários'!C153))</f>
        <v/>
      </c>
      <c r="AK153" s="70" t="str">
        <f>IF($C153="","",COUNTIFS(Absenteismo!$D$6:$D$100,'Cadastro de Funcionários'!$C153,Absenteismo!$E$6:$E$100,"Sim"))</f>
        <v/>
      </c>
      <c r="AL153" s="70" t="str">
        <f>IF($C153="","",COUNTIFS(Absenteismo!$D$6:$D$100,'Cadastro de Funcionários'!$C153,Absenteismo!$E$6:$E$100,"Não"))</f>
        <v/>
      </c>
      <c r="AM153" s="70" t="str">
        <f>IF($C153="","",COUNTIFS(Absenteismo!$D$6:$D$100,'Cadastro de Funcionários'!$C153,Absenteismo!$E$6:$E$100,"Sim",Absenteismo!$F$6:$F$100,"Sim"))</f>
        <v/>
      </c>
      <c r="AN153" s="70" t="str">
        <f>IF($C153="","",COUNTIFS(Absenteismo!$D$6:$D$100,'Cadastro de Funcionários'!$C153,Absenteismo!$E$6:$E$100,"Sim",Absenteismo!$F$6:$F$100,"Não"))</f>
        <v/>
      </c>
      <c r="AO153" s="26"/>
      <c r="AP153" s="26"/>
      <c r="AQ153" s="26"/>
    </row>
    <row r="154" spans="1:43" ht="22.5" customHeight="1">
      <c r="A154" s="29"/>
      <c r="B154" s="5"/>
      <c r="C154" s="37"/>
      <c r="D154" s="37"/>
      <c r="E154" s="37"/>
      <c r="F154" s="37"/>
      <c r="G154" s="37"/>
      <c r="H154" s="68"/>
      <c r="I154" s="68"/>
      <c r="J154" s="76" t="str">
        <f t="shared" si="40"/>
        <v/>
      </c>
      <c r="K154" s="5"/>
      <c r="L154" s="5" t="str">
        <f>IF(ISERROR(
IF(G154="","",VLOOKUP(C154,Promoções!$C$6:$F$292,4,0))),G154,IF(G154="","",VLOOKUP(C154,Promoções!$C$6:$F$292,4,0)))</f>
        <v/>
      </c>
      <c r="M154" s="5" t="str">
        <f>IF(ISERROR(
IF(L154="","",VLOOKUP(L154,'Cadastro de Cargos'!$C$7:$D$100,2,0))),"",IF(L154="","",VLOOKUP(L154,'Cadastro de Cargos'!$C$7:$D$100,2,0)))</f>
        <v/>
      </c>
      <c r="N154" s="5" t="str">
        <f t="shared" ca="1" si="41"/>
        <v/>
      </c>
      <c r="O154" s="57" t="str">
        <f t="shared" ca="1" si="42"/>
        <v/>
      </c>
      <c r="P154" s="57" t="str">
        <f>IF(ISERROR(
IF(W154="","",IF(AND(W154&lt;='Cad Iniciais'!$D$6,Y154&gt;'Cad Iniciais'!$D$6),1,0))),"",IF(W154="","",IF(AND(W154&lt;='Cad Iniciais'!$D$6,Y154&gt;'Cad Iniciais'!$D$6),1,0)))</f>
        <v/>
      </c>
      <c r="Q154" s="57" t="str">
        <f>IF(ISERROR(
IF(W154="","",IF(AND(W154&lt;=('Cad Iniciais'!$D$6-1),Y154&gt;'Cad Iniciais'!$D$6-1),1,0))),"",IF(W154="","",IF(W154="","",IF(AND(W154&lt;=('Cad Iniciais'!$D$6-1),Y154&gt;'Cad Iniciais'!$D$6-1),1,0))))</f>
        <v/>
      </c>
      <c r="R154" s="26" t="str">
        <f t="shared" ca="1" si="43"/>
        <v/>
      </c>
      <c r="S154" s="26" t="str">
        <f t="shared" ca="1" si="44"/>
        <v/>
      </c>
      <c r="T154" s="26" t="str">
        <f t="shared" ca="1" si="45"/>
        <v/>
      </c>
      <c r="U154" s="26" t="str">
        <f>IF(ISERROR(
IF(H154="","",IF(YEAR(H154)&lt;='Cad Iniciais'!$D$6,"SIM",""))),"",IF(H154="","",IF(YEAR(H154)&lt;='Cad Iniciais'!$D$6,"SIM","")))</f>
        <v/>
      </c>
      <c r="V154" s="26" t="str">
        <f ca="1">IF(ISERROR(
IF(H154="","",IF(AND(YEAR(H154)='Cad Iniciais'!$D$6,I154="Ativo",TODAY()-H154&gt;90),"SIM",IF(AND(YEAR(H154)='Cad Iniciais'!$D$6,I154-H154&gt;90),"SIM","")))),"",IF(H154="","",IF(AND(YEAR(H154)='Cad Iniciais'!$D$6,I154="Ativo",TODAY()-H154&gt;90),"SIM",IF(AND(YEAR(H154)='Cad Iniciais'!$D$6,I154-H154&gt;90),"SIM",""))))</f>
        <v/>
      </c>
      <c r="W154" s="26" t="str">
        <f t="shared" si="46"/>
        <v/>
      </c>
      <c r="X154" s="26" t="str">
        <f t="shared" si="47"/>
        <v/>
      </c>
      <c r="Y154" s="26" t="str">
        <f t="shared" si="48"/>
        <v/>
      </c>
      <c r="Z154" s="26" t="str">
        <f t="shared" si="49"/>
        <v/>
      </c>
      <c r="AA154" s="26" t="str">
        <f>IF(ISERROR(
IF(W154="","",IF(AND(W154&lt;='Cad Iniciais'!$D$6,Y154&gt;'Cad Iniciais'!$D$6),1,0))),"",IF(W154="","",IF(AND(W154&lt;='Cad Iniciais'!$D$6,Y154&gt;'Cad Iniciais'!$D$6),1,0)))</f>
        <v/>
      </c>
      <c r="AB154" s="26" t="str">
        <f>IF(ISERROR(
IF(W154="","",IF(AND(W154&lt;=('Cad Iniciais'!$D$6-1),Y154&gt;'Cad Iniciais'!$D$6-1),1,0))),"",IF(W154="","",IF(W154="","",IF(AND(W154&lt;=('Cad Iniciais'!$D$6-1),Y154&gt;'Cad Iniciais'!$D$6-1),1,0))))</f>
        <v/>
      </c>
      <c r="AC154" s="61" t="str">
        <f>IF(ISERROR(
IF(I154="Ativo","",VLOOKUP(C154,Demissões!$C$6:$E$100,3,0))),"",IF(I154="Ativo","",VLOOKUP(C154,Demissões!$C$6:$E$100,3,0)))</f>
        <v/>
      </c>
      <c r="AD154" s="5"/>
      <c r="AE154" s="5"/>
      <c r="AF154" s="5"/>
      <c r="AG154" s="5"/>
      <c r="AH154" s="5"/>
      <c r="AI154" s="5"/>
      <c r="AJ154" s="70" t="str">
        <f>IF(C154="","",COUNTIF(Absenteismo!$D$6:$D$100,'Cadastro de Funcionários'!C154))</f>
        <v/>
      </c>
      <c r="AK154" s="70" t="str">
        <f>IF($C154="","",COUNTIFS(Absenteismo!$D$6:$D$100,'Cadastro de Funcionários'!$C154,Absenteismo!$E$6:$E$100,"Sim"))</f>
        <v/>
      </c>
      <c r="AL154" s="70" t="str">
        <f>IF($C154="","",COUNTIFS(Absenteismo!$D$6:$D$100,'Cadastro de Funcionários'!$C154,Absenteismo!$E$6:$E$100,"Não"))</f>
        <v/>
      </c>
      <c r="AM154" s="70" t="str">
        <f>IF($C154="","",COUNTIFS(Absenteismo!$D$6:$D$100,'Cadastro de Funcionários'!$C154,Absenteismo!$E$6:$E$100,"Sim",Absenteismo!$F$6:$F$100,"Sim"))</f>
        <v/>
      </c>
      <c r="AN154" s="70" t="str">
        <f>IF($C154="","",COUNTIFS(Absenteismo!$D$6:$D$100,'Cadastro de Funcionários'!$C154,Absenteismo!$E$6:$E$100,"Sim",Absenteismo!$F$6:$F$100,"Não"))</f>
        <v/>
      </c>
      <c r="AO154" s="26"/>
      <c r="AP154" s="26"/>
      <c r="AQ154" s="26"/>
    </row>
    <row r="155" spans="1:43" ht="22.5" customHeight="1">
      <c r="A155" s="29"/>
      <c r="B155" s="5"/>
      <c r="C155" s="37"/>
      <c r="D155" s="37"/>
      <c r="E155" s="37"/>
      <c r="F155" s="37"/>
      <c r="G155" s="37"/>
      <c r="H155" s="68"/>
      <c r="I155" s="68"/>
      <c r="J155" s="76" t="str">
        <f t="shared" si="40"/>
        <v/>
      </c>
      <c r="K155" s="5"/>
      <c r="L155" s="5" t="str">
        <f>IF(ISERROR(
IF(G155="","",VLOOKUP(C155,Promoções!$C$6:$F$292,4,0))),G155,IF(G155="","",VLOOKUP(C155,Promoções!$C$6:$F$292,4,0)))</f>
        <v/>
      </c>
      <c r="M155" s="5" t="str">
        <f>IF(ISERROR(
IF(L155="","",VLOOKUP(L155,'Cadastro de Cargos'!$C$7:$D$100,2,0))),"",IF(L155="","",VLOOKUP(L155,'Cadastro de Cargos'!$C$7:$D$100,2,0)))</f>
        <v/>
      </c>
      <c r="N155" s="5" t="str">
        <f t="shared" ca="1" si="41"/>
        <v/>
      </c>
      <c r="O155" s="57" t="str">
        <f t="shared" ca="1" si="42"/>
        <v/>
      </c>
      <c r="P155" s="57" t="str">
        <f>IF(ISERROR(
IF(W155="","",IF(AND(W155&lt;='Cad Iniciais'!$D$6,Y155&gt;'Cad Iniciais'!$D$6),1,0))),"",IF(W155="","",IF(AND(W155&lt;='Cad Iniciais'!$D$6,Y155&gt;'Cad Iniciais'!$D$6),1,0)))</f>
        <v/>
      </c>
      <c r="Q155" s="57" t="str">
        <f>IF(ISERROR(
IF(W155="","",IF(AND(W155&lt;=('Cad Iniciais'!$D$6-1),Y155&gt;'Cad Iniciais'!$D$6-1),1,0))),"",IF(W155="","",IF(W155="","",IF(AND(W155&lt;=('Cad Iniciais'!$D$6-1),Y155&gt;'Cad Iniciais'!$D$6-1),1,0))))</f>
        <v/>
      </c>
      <c r="R155" s="26" t="str">
        <f t="shared" ca="1" si="43"/>
        <v/>
      </c>
      <c r="S155" s="26" t="str">
        <f t="shared" ca="1" si="44"/>
        <v/>
      </c>
      <c r="T155" s="26" t="str">
        <f t="shared" ca="1" si="45"/>
        <v/>
      </c>
      <c r="U155" s="26" t="str">
        <f>IF(ISERROR(
IF(H155="","",IF(YEAR(H155)&lt;='Cad Iniciais'!$D$6,"SIM",""))),"",IF(H155="","",IF(YEAR(H155)&lt;='Cad Iniciais'!$D$6,"SIM","")))</f>
        <v/>
      </c>
      <c r="V155" s="26" t="str">
        <f ca="1">IF(ISERROR(
IF(H155="","",IF(AND(YEAR(H155)='Cad Iniciais'!$D$6,I155="Ativo",TODAY()-H155&gt;90),"SIM",IF(AND(YEAR(H155)='Cad Iniciais'!$D$6,I155-H155&gt;90),"SIM","")))),"",IF(H155="","",IF(AND(YEAR(H155)='Cad Iniciais'!$D$6,I155="Ativo",TODAY()-H155&gt;90),"SIM",IF(AND(YEAR(H155)='Cad Iniciais'!$D$6,I155-H155&gt;90),"SIM",""))))</f>
        <v/>
      </c>
      <c r="W155" s="26" t="str">
        <f t="shared" si="46"/>
        <v/>
      </c>
      <c r="X155" s="26" t="str">
        <f t="shared" si="47"/>
        <v/>
      </c>
      <c r="Y155" s="26" t="str">
        <f t="shared" si="48"/>
        <v/>
      </c>
      <c r="Z155" s="26" t="str">
        <f t="shared" si="49"/>
        <v/>
      </c>
      <c r="AA155" s="26" t="str">
        <f>IF(ISERROR(
IF(W155="","",IF(AND(W155&lt;='Cad Iniciais'!$D$6,Y155&gt;'Cad Iniciais'!$D$6),1,0))),"",IF(W155="","",IF(AND(W155&lt;='Cad Iniciais'!$D$6,Y155&gt;'Cad Iniciais'!$D$6),1,0)))</f>
        <v/>
      </c>
      <c r="AB155" s="26" t="str">
        <f>IF(ISERROR(
IF(W155="","",IF(AND(W155&lt;=('Cad Iniciais'!$D$6-1),Y155&gt;'Cad Iniciais'!$D$6-1),1,0))),"",IF(W155="","",IF(W155="","",IF(AND(W155&lt;=('Cad Iniciais'!$D$6-1),Y155&gt;'Cad Iniciais'!$D$6-1),1,0))))</f>
        <v/>
      </c>
      <c r="AC155" s="61" t="str">
        <f>IF(ISERROR(
IF(I155="Ativo","",VLOOKUP(C155,Demissões!$C$6:$E$100,3,0))),"",IF(I155="Ativo","",VLOOKUP(C155,Demissões!$C$6:$E$100,3,0)))</f>
        <v/>
      </c>
      <c r="AD155" s="5"/>
      <c r="AE155" s="5"/>
      <c r="AF155" s="5"/>
      <c r="AG155" s="5"/>
      <c r="AH155" s="5"/>
      <c r="AI155" s="5"/>
      <c r="AJ155" s="70" t="str">
        <f>IF(C155="","",COUNTIF(Absenteismo!$D$6:$D$100,'Cadastro de Funcionários'!C155))</f>
        <v/>
      </c>
      <c r="AK155" s="70" t="str">
        <f>IF($C155="","",COUNTIFS(Absenteismo!$D$6:$D$100,'Cadastro de Funcionários'!$C155,Absenteismo!$E$6:$E$100,"Sim"))</f>
        <v/>
      </c>
      <c r="AL155" s="70" t="str">
        <f>IF($C155="","",COUNTIFS(Absenteismo!$D$6:$D$100,'Cadastro de Funcionários'!$C155,Absenteismo!$E$6:$E$100,"Não"))</f>
        <v/>
      </c>
      <c r="AM155" s="70" t="str">
        <f>IF($C155="","",COUNTIFS(Absenteismo!$D$6:$D$100,'Cadastro de Funcionários'!$C155,Absenteismo!$E$6:$E$100,"Sim",Absenteismo!$F$6:$F$100,"Sim"))</f>
        <v/>
      </c>
      <c r="AN155" s="70" t="str">
        <f>IF($C155="","",COUNTIFS(Absenteismo!$D$6:$D$100,'Cadastro de Funcionários'!$C155,Absenteismo!$E$6:$E$100,"Sim",Absenteismo!$F$6:$F$100,"Não"))</f>
        <v/>
      </c>
      <c r="AO155" s="26"/>
      <c r="AP155" s="26"/>
      <c r="AQ155" s="26"/>
    </row>
    <row r="156" spans="1:43" ht="22.5" customHeight="1">
      <c r="A156" s="29"/>
      <c r="B156" s="5"/>
      <c r="C156" s="37"/>
      <c r="D156" s="37"/>
      <c r="E156" s="37"/>
      <c r="F156" s="37"/>
      <c r="G156" s="37"/>
      <c r="H156" s="68"/>
      <c r="I156" s="68"/>
      <c r="J156" s="76" t="str">
        <f t="shared" si="40"/>
        <v/>
      </c>
      <c r="K156" s="5"/>
      <c r="L156" s="5" t="str">
        <f>IF(ISERROR(
IF(G156="","",VLOOKUP(C156,Promoções!$C$6:$F$292,4,0))),G156,IF(G156="","",VLOOKUP(C156,Promoções!$C$6:$F$292,4,0)))</f>
        <v/>
      </c>
      <c r="M156" s="5" t="str">
        <f>IF(ISERROR(
IF(L156="","",VLOOKUP(L156,'Cadastro de Cargos'!$C$7:$D$100,2,0))),"",IF(L156="","",VLOOKUP(L156,'Cadastro de Cargos'!$C$7:$D$100,2,0)))</f>
        <v/>
      </c>
      <c r="N156" s="5" t="str">
        <f t="shared" ca="1" si="41"/>
        <v/>
      </c>
      <c r="O156" s="57" t="str">
        <f t="shared" ca="1" si="42"/>
        <v/>
      </c>
      <c r="P156" s="57" t="str">
        <f>IF(ISERROR(
IF(W156="","",IF(AND(W156&lt;='Cad Iniciais'!$D$6,Y156&gt;'Cad Iniciais'!$D$6),1,0))),"",IF(W156="","",IF(AND(W156&lt;='Cad Iniciais'!$D$6,Y156&gt;'Cad Iniciais'!$D$6),1,0)))</f>
        <v/>
      </c>
      <c r="Q156" s="57" t="str">
        <f>IF(ISERROR(
IF(W156="","",IF(AND(W156&lt;=('Cad Iniciais'!$D$6-1),Y156&gt;'Cad Iniciais'!$D$6-1),1,0))),"",IF(W156="","",IF(W156="","",IF(AND(W156&lt;=('Cad Iniciais'!$D$6-1),Y156&gt;'Cad Iniciais'!$D$6-1),1,0))))</f>
        <v/>
      </c>
      <c r="R156" s="26" t="str">
        <f t="shared" ca="1" si="43"/>
        <v/>
      </c>
      <c r="S156" s="26" t="str">
        <f t="shared" ca="1" si="44"/>
        <v/>
      </c>
      <c r="T156" s="26" t="str">
        <f t="shared" ca="1" si="45"/>
        <v/>
      </c>
      <c r="U156" s="26" t="str">
        <f>IF(ISERROR(
IF(H156="","",IF(YEAR(H156)&lt;='Cad Iniciais'!$D$6,"SIM",""))),"",IF(H156="","",IF(YEAR(H156)&lt;='Cad Iniciais'!$D$6,"SIM","")))</f>
        <v/>
      </c>
      <c r="V156" s="26" t="str">
        <f ca="1">IF(ISERROR(
IF(H156="","",IF(AND(YEAR(H156)='Cad Iniciais'!$D$6,I156="Ativo",TODAY()-H156&gt;90),"SIM",IF(AND(YEAR(H156)='Cad Iniciais'!$D$6,I156-H156&gt;90),"SIM","")))),"",IF(H156="","",IF(AND(YEAR(H156)='Cad Iniciais'!$D$6,I156="Ativo",TODAY()-H156&gt;90),"SIM",IF(AND(YEAR(H156)='Cad Iniciais'!$D$6,I156-H156&gt;90),"SIM",""))))</f>
        <v/>
      </c>
      <c r="W156" s="26" t="str">
        <f t="shared" si="46"/>
        <v/>
      </c>
      <c r="X156" s="26" t="str">
        <f t="shared" si="47"/>
        <v/>
      </c>
      <c r="Y156" s="26" t="str">
        <f t="shared" si="48"/>
        <v/>
      </c>
      <c r="Z156" s="26" t="str">
        <f t="shared" si="49"/>
        <v/>
      </c>
      <c r="AA156" s="26" t="str">
        <f>IF(ISERROR(
IF(W156="","",IF(AND(W156&lt;='Cad Iniciais'!$D$6,Y156&gt;'Cad Iniciais'!$D$6),1,0))),"",IF(W156="","",IF(AND(W156&lt;='Cad Iniciais'!$D$6,Y156&gt;'Cad Iniciais'!$D$6),1,0)))</f>
        <v/>
      </c>
      <c r="AB156" s="26" t="str">
        <f>IF(ISERROR(
IF(W156="","",IF(AND(W156&lt;=('Cad Iniciais'!$D$6-1),Y156&gt;'Cad Iniciais'!$D$6-1),1,0))),"",IF(W156="","",IF(W156="","",IF(AND(W156&lt;=('Cad Iniciais'!$D$6-1),Y156&gt;'Cad Iniciais'!$D$6-1),1,0))))</f>
        <v/>
      </c>
      <c r="AC156" s="61" t="str">
        <f>IF(ISERROR(
IF(I156="Ativo","",VLOOKUP(C156,Demissões!$C$6:$E$100,3,0))),"",IF(I156="Ativo","",VLOOKUP(C156,Demissões!$C$6:$E$100,3,0)))</f>
        <v/>
      </c>
      <c r="AD156" s="5"/>
      <c r="AE156" s="5"/>
      <c r="AF156" s="5"/>
      <c r="AG156" s="5"/>
      <c r="AH156" s="5"/>
      <c r="AI156" s="5"/>
      <c r="AJ156" s="70" t="str">
        <f>IF(C156="","",COUNTIF(Absenteismo!$D$6:$D$100,'Cadastro de Funcionários'!C156))</f>
        <v/>
      </c>
      <c r="AK156" s="70" t="str">
        <f>IF($C156="","",COUNTIFS(Absenteismo!$D$6:$D$100,'Cadastro de Funcionários'!$C156,Absenteismo!$E$6:$E$100,"Sim"))</f>
        <v/>
      </c>
      <c r="AL156" s="70" t="str">
        <f>IF($C156="","",COUNTIFS(Absenteismo!$D$6:$D$100,'Cadastro de Funcionários'!$C156,Absenteismo!$E$6:$E$100,"Não"))</f>
        <v/>
      </c>
      <c r="AM156" s="70" t="str">
        <f>IF($C156="","",COUNTIFS(Absenteismo!$D$6:$D$100,'Cadastro de Funcionários'!$C156,Absenteismo!$E$6:$E$100,"Sim",Absenteismo!$F$6:$F$100,"Sim"))</f>
        <v/>
      </c>
      <c r="AN156" s="70" t="str">
        <f>IF($C156="","",COUNTIFS(Absenteismo!$D$6:$D$100,'Cadastro de Funcionários'!$C156,Absenteismo!$E$6:$E$100,"Sim",Absenteismo!$F$6:$F$100,"Não"))</f>
        <v/>
      </c>
      <c r="AO156" s="26"/>
      <c r="AP156" s="26"/>
      <c r="AQ156" s="26"/>
    </row>
    <row r="157" spans="1:43" ht="22.5" customHeight="1">
      <c r="A157" s="29"/>
      <c r="B157" s="5"/>
      <c r="C157" s="37"/>
      <c r="D157" s="37"/>
      <c r="E157" s="37"/>
      <c r="F157" s="37"/>
      <c r="G157" s="37"/>
      <c r="H157" s="68"/>
      <c r="I157" s="68"/>
      <c r="J157" s="76" t="str">
        <f t="shared" si="40"/>
        <v/>
      </c>
      <c r="K157" s="5"/>
      <c r="L157" s="5" t="str">
        <f>IF(ISERROR(
IF(G157="","",VLOOKUP(C157,Promoções!$C$6:$F$292,4,0))),G157,IF(G157="","",VLOOKUP(C157,Promoções!$C$6:$F$292,4,0)))</f>
        <v/>
      </c>
      <c r="M157" s="5" t="str">
        <f>IF(ISERROR(
IF(L157="","",VLOOKUP(L157,'Cadastro de Cargos'!$C$7:$D$100,2,0))),"",IF(L157="","",VLOOKUP(L157,'Cadastro de Cargos'!$C$7:$D$100,2,0)))</f>
        <v/>
      </c>
      <c r="N157" s="5" t="str">
        <f t="shared" ca="1" si="41"/>
        <v/>
      </c>
      <c r="O157" s="57" t="str">
        <f t="shared" ca="1" si="42"/>
        <v/>
      </c>
      <c r="P157" s="57" t="str">
        <f>IF(ISERROR(
IF(W157="","",IF(AND(W157&lt;='Cad Iniciais'!$D$6,Y157&gt;'Cad Iniciais'!$D$6),1,0))),"",IF(W157="","",IF(AND(W157&lt;='Cad Iniciais'!$D$6,Y157&gt;'Cad Iniciais'!$D$6),1,0)))</f>
        <v/>
      </c>
      <c r="Q157" s="57" t="str">
        <f>IF(ISERROR(
IF(W157="","",IF(AND(W157&lt;=('Cad Iniciais'!$D$6-1),Y157&gt;'Cad Iniciais'!$D$6-1),1,0))),"",IF(W157="","",IF(W157="","",IF(AND(W157&lt;=('Cad Iniciais'!$D$6-1),Y157&gt;'Cad Iniciais'!$D$6-1),1,0))))</f>
        <v/>
      </c>
      <c r="R157" s="26" t="str">
        <f t="shared" ca="1" si="43"/>
        <v/>
      </c>
      <c r="S157" s="26" t="str">
        <f t="shared" ca="1" si="44"/>
        <v/>
      </c>
      <c r="T157" s="26" t="str">
        <f t="shared" ca="1" si="45"/>
        <v/>
      </c>
      <c r="U157" s="26" t="str">
        <f>IF(ISERROR(
IF(H157="","",IF(YEAR(H157)&lt;='Cad Iniciais'!$D$6,"SIM",""))),"",IF(H157="","",IF(YEAR(H157)&lt;='Cad Iniciais'!$D$6,"SIM","")))</f>
        <v/>
      </c>
      <c r="V157" s="26" t="str">
        <f ca="1">IF(ISERROR(
IF(H157="","",IF(AND(YEAR(H157)='Cad Iniciais'!$D$6,I157="Ativo",TODAY()-H157&gt;90),"SIM",IF(AND(YEAR(H157)='Cad Iniciais'!$D$6,I157-H157&gt;90),"SIM","")))),"",IF(H157="","",IF(AND(YEAR(H157)='Cad Iniciais'!$D$6,I157="Ativo",TODAY()-H157&gt;90),"SIM",IF(AND(YEAR(H157)='Cad Iniciais'!$D$6,I157-H157&gt;90),"SIM",""))))</f>
        <v/>
      </c>
      <c r="W157" s="26" t="str">
        <f t="shared" si="46"/>
        <v/>
      </c>
      <c r="X157" s="26" t="str">
        <f t="shared" si="47"/>
        <v/>
      </c>
      <c r="Y157" s="26" t="str">
        <f t="shared" si="48"/>
        <v/>
      </c>
      <c r="Z157" s="26" t="str">
        <f t="shared" si="49"/>
        <v/>
      </c>
      <c r="AA157" s="26" t="str">
        <f>IF(ISERROR(
IF(W157="","",IF(AND(W157&lt;='Cad Iniciais'!$D$6,Y157&gt;'Cad Iniciais'!$D$6),1,0))),"",IF(W157="","",IF(AND(W157&lt;='Cad Iniciais'!$D$6,Y157&gt;'Cad Iniciais'!$D$6),1,0)))</f>
        <v/>
      </c>
      <c r="AB157" s="26" t="str">
        <f>IF(ISERROR(
IF(W157="","",IF(AND(W157&lt;=('Cad Iniciais'!$D$6-1),Y157&gt;'Cad Iniciais'!$D$6-1),1,0))),"",IF(W157="","",IF(W157="","",IF(AND(W157&lt;=('Cad Iniciais'!$D$6-1),Y157&gt;'Cad Iniciais'!$D$6-1),1,0))))</f>
        <v/>
      </c>
      <c r="AC157" s="61" t="str">
        <f>IF(ISERROR(
IF(I157="Ativo","",VLOOKUP(C157,Demissões!$C$6:$E$100,3,0))),"",IF(I157="Ativo","",VLOOKUP(C157,Demissões!$C$6:$E$100,3,0)))</f>
        <v/>
      </c>
      <c r="AD157" s="5"/>
      <c r="AE157" s="5"/>
      <c r="AF157" s="5"/>
      <c r="AG157" s="5"/>
      <c r="AH157" s="5"/>
      <c r="AI157" s="5"/>
      <c r="AJ157" s="70" t="str">
        <f>IF(C157="","",COUNTIF(Absenteismo!$D$6:$D$100,'Cadastro de Funcionários'!C157))</f>
        <v/>
      </c>
      <c r="AK157" s="70" t="str">
        <f>IF($C157="","",COUNTIFS(Absenteismo!$D$6:$D$100,'Cadastro de Funcionários'!$C157,Absenteismo!$E$6:$E$100,"Sim"))</f>
        <v/>
      </c>
      <c r="AL157" s="70" t="str">
        <f>IF($C157="","",COUNTIFS(Absenteismo!$D$6:$D$100,'Cadastro de Funcionários'!$C157,Absenteismo!$E$6:$E$100,"Não"))</f>
        <v/>
      </c>
      <c r="AM157" s="70" t="str">
        <f>IF($C157="","",COUNTIFS(Absenteismo!$D$6:$D$100,'Cadastro de Funcionários'!$C157,Absenteismo!$E$6:$E$100,"Sim",Absenteismo!$F$6:$F$100,"Sim"))</f>
        <v/>
      </c>
      <c r="AN157" s="70" t="str">
        <f>IF($C157="","",COUNTIFS(Absenteismo!$D$6:$D$100,'Cadastro de Funcionários'!$C157,Absenteismo!$E$6:$E$100,"Sim",Absenteismo!$F$6:$F$100,"Não"))</f>
        <v/>
      </c>
      <c r="AO157" s="26"/>
      <c r="AP157" s="26"/>
      <c r="AQ157" s="26"/>
    </row>
    <row r="158" spans="1:43" ht="22.5" customHeight="1">
      <c r="A158" s="29"/>
      <c r="B158" s="5"/>
      <c r="C158" s="37"/>
      <c r="D158" s="37"/>
      <c r="E158" s="37"/>
      <c r="F158" s="37"/>
      <c r="G158" s="37"/>
      <c r="H158" s="68"/>
      <c r="I158" s="68"/>
      <c r="J158" s="76" t="str">
        <f t="shared" si="40"/>
        <v/>
      </c>
      <c r="K158" s="5"/>
      <c r="L158" s="5" t="str">
        <f>IF(ISERROR(
IF(G158="","",VLOOKUP(C158,Promoções!$C$6:$F$292,4,0))),G158,IF(G158="","",VLOOKUP(C158,Promoções!$C$6:$F$292,4,0)))</f>
        <v/>
      </c>
      <c r="M158" s="5" t="str">
        <f>IF(ISERROR(
IF(L158="","",VLOOKUP(L158,'Cadastro de Cargos'!$C$7:$D$100,2,0))),"",IF(L158="","",VLOOKUP(L158,'Cadastro de Cargos'!$C$7:$D$100,2,0)))</f>
        <v/>
      </c>
      <c r="N158" s="5" t="str">
        <f t="shared" ca="1" si="41"/>
        <v/>
      </c>
      <c r="O158" s="57" t="str">
        <f t="shared" ca="1" si="42"/>
        <v/>
      </c>
      <c r="P158" s="57" t="str">
        <f>IF(ISERROR(
IF(W158="","",IF(AND(W158&lt;='Cad Iniciais'!$D$6,Y158&gt;'Cad Iniciais'!$D$6),1,0))),"",IF(W158="","",IF(AND(W158&lt;='Cad Iniciais'!$D$6,Y158&gt;'Cad Iniciais'!$D$6),1,0)))</f>
        <v/>
      </c>
      <c r="Q158" s="57" t="str">
        <f>IF(ISERROR(
IF(W158="","",IF(AND(W158&lt;=('Cad Iniciais'!$D$6-1),Y158&gt;'Cad Iniciais'!$D$6-1),1,0))),"",IF(W158="","",IF(W158="","",IF(AND(W158&lt;=('Cad Iniciais'!$D$6-1),Y158&gt;'Cad Iniciais'!$D$6-1),1,0))))</f>
        <v/>
      </c>
      <c r="R158" s="26" t="str">
        <f t="shared" ca="1" si="43"/>
        <v/>
      </c>
      <c r="S158" s="26" t="str">
        <f t="shared" ca="1" si="44"/>
        <v/>
      </c>
      <c r="T158" s="26" t="str">
        <f t="shared" ca="1" si="45"/>
        <v/>
      </c>
      <c r="U158" s="26" t="str">
        <f>IF(ISERROR(
IF(H158="","",IF(YEAR(H158)&lt;='Cad Iniciais'!$D$6,"SIM",""))),"",IF(H158="","",IF(YEAR(H158)&lt;='Cad Iniciais'!$D$6,"SIM","")))</f>
        <v/>
      </c>
      <c r="V158" s="26" t="str">
        <f ca="1">IF(ISERROR(
IF(H158="","",IF(AND(YEAR(H158)='Cad Iniciais'!$D$6,I158="Ativo",TODAY()-H158&gt;90),"SIM",IF(AND(YEAR(H158)='Cad Iniciais'!$D$6,I158-H158&gt;90),"SIM","")))),"",IF(H158="","",IF(AND(YEAR(H158)='Cad Iniciais'!$D$6,I158="Ativo",TODAY()-H158&gt;90),"SIM",IF(AND(YEAR(H158)='Cad Iniciais'!$D$6,I158-H158&gt;90),"SIM",""))))</f>
        <v/>
      </c>
      <c r="W158" s="26" t="str">
        <f t="shared" si="46"/>
        <v/>
      </c>
      <c r="X158" s="26" t="str">
        <f t="shared" si="47"/>
        <v/>
      </c>
      <c r="Y158" s="26" t="str">
        <f t="shared" si="48"/>
        <v/>
      </c>
      <c r="Z158" s="26" t="str">
        <f t="shared" si="49"/>
        <v/>
      </c>
      <c r="AA158" s="26" t="str">
        <f>IF(ISERROR(
IF(W158="","",IF(AND(W158&lt;='Cad Iniciais'!$D$6,Y158&gt;'Cad Iniciais'!$D$6),1,0))),"",IF(W158="","",IF(AND(W158&lt;='Cad Iniciais'!$D$6,Y158&gt;'Cad Iniciais'!$D$6),1,0)))</f>
        <v/>
      </c>
      <c r="AB158" s="26" t="str">
        <f>IF(ISERROR(
IF(W158="","",IF(AND(W158&lt;=('Cad Iniciais'!$D$6-1),Y158&gt;'Cad Iniciais'!$D$6-1),1,0))),"",IF(W158="","",IF(W158="","",IF(AND(W158&lt;=('Cad Iniciais'!$D$6-1),Y158&gt;'Cad Iniciais'!$D$6-1),1,0))))</f>
        <v/>
      </c>
      <c r="AC158" s="61" t="str">
        <f>IF(ISERROR(
IF(I158="Ativo","",VLOOKUP(C158,Demissões!$C$6:$E$100,3,0))),"",IF(I158="Ativo","",VLOOKUP(C158,Demissões!$C$6:$E$100,3,0)))</f>
        <v/>
      </c>
      <c r="AD158" s="5"/>
      <c r="AE158" s="5"/>
      <c r="AF158" s="5"/>
      <c r="AG158" s="5"/>
      <c r="AH158" s="5"/>
      <c r="AI158" s="5"/>
      <c r="AJ158" s="70" t="str">
        <f>IF(C158="","",COUNTIF(Absenteismo!$D$6:$D$100,'Cadastro de Funcionários'!C158))</f>
        <v/>
      </c>
      <c r="AK158" s="70" t="str">
        <f>IF($C158="","",COUNTIFS(Absenteismo!$D$6:$D$100,'Cadastro de Funcionários'!$C158,Absenteismo!$E$6:$E$100,"Sim"))</f>
        <v/>
      </c>
      <c r="AL158" s="70" t="str">
        <f>IF($C158="","",COUNTIFS(Absenteismo!$D$6:$D$100,'Cadastro de Funcionários'!$C158,Absenteismo!$E$6:$E$100,"Não"))</f>
        <v/>
      </c>
      <c r="AM158" s="70" t="str">
        <f>IF($C158="","",COUNTIFS(Absenteismo!$D$6:$D$100,'Cadastro de Funcionários'!$C158,Absenteismo!$E$6:$E$100,"Sim",Absenteismo!$F$6:$F$100,"Sim"))</f>
        <v/>
      </c>
      <c r="AN158" s="70" t="str">
        <f>IF($C158="","",COUNTIFS(Absenteismo!$D$6:$D$100,'Cadastro de Funcionários'!$C158,Absenteismo!$E$6:$E$100,"Sim",Absenteismo!$F$6:$F$100,"Não"))</f>
        <v/>
      </c>
      <c r="AO158" s="26"/>
      <c r="AP158" s="26"/>
      <c r="AQ158" s="26"/>
    </row>
    <row r="159" spans="1:43" ht="22.5" customHeight="1">
      <c r="A159" s="29"/>
      <c r="B159" s="5"/>
      <c r="C159" s="37"/>
      <c r="D159" s="37"/>
      <c r="E159" s="37"/>
      <c r="F159" s="37"/>
      <c r="G159" s="37"/>
      <c r="H159" s="68"/>
      <c r="I159" s="68"/>
      <c r="J159" s="76" t="str">
        <f t="shared" si="40"/>
        <v/>
      </c>
      <c r="K159" s="5"/>
      <c r="L159" s="5" t="str">
        <f>IF(ISERROR(
IF(G159="","",VLOOKUP(C159,Promoções!$C$6:$F$292,4,0))),G159,IF(G159="","",VLOOKUP(C159,Promoções!$C$6:$F$292,4,0)))</f>
        <v/>
      </c>
      <c r="M159" s="5" t="str">
        <f>IF(ISERROR(
IF(L159="","",VLOOKUP(L159,'Cadastro de Cargos'!$C$7:$D$100,2,0))),"",IF(L159="","",VLOOKUP(L159,'Cadastro de Cargos'!$C$7:$D$100,2,0)))</f>
        <v/>
      </c>
      <c r="N159" s="5" t="str">
        <f t="shared" ca="1" si="41"/>
        <v/>
      </c>
      <c r="O159" s="57" t="str">
        <f t="shared" ca="1" si="42"/>
        <v/>
      </c>
      <c r="P159" s="57" t="str">
        <f>IF(ISERROR(
IF(W159="","",IF(AND(W159&lt;='Cad Iniciais'!$D$6,Y159&gt;'Cad Iniciais'!$D$6),1,0))),"",IF(W159="","",IF(AND(W159&lt;='Cad Iniciais'!$D$6,Y159&gt;'Cad Iniciais'!$D$6),1,0)))</f>
        <v/>
      </c>
      <c r="Q159" s="57" t="str">
        <f>IF(ISERROR(
IF(W159="","",IF(AND(W159&lt;=('Cad Iniciais'!$D$6-1),Y159&gt;'Cad Iniciais'!$D$6-1),1,0))),"",IF(W159="","",IF(W159="","",IF(AND(W159&lt;=('Cad Iniciais'!$D$6-1),Y159&gt;'Cad Iniciais'!$D$6-1),1,0))))</f>
        <v/>
      </c>
      <c r="R159" s="26" t="str">
        <f t="shared" ca="1" si="43"/>
        <v/>
      </c>
      <c r="S159" s="26" t="str">
        <f t="shared" ca="1" si="44"/>
        <v/>
      </c>
      <c r="T159" s="26" t="str">
        <f t="shared" ca="1" si="45"/>
        <v/>
      </c>
      <c r="U159" s="26" t="str">
        <f>IF(ISERROR(
IF(H159="","",IF(YEAR(H159)&lt;='Cad Iniciais'!$D$6,"SIM",""))),"",IF(H159="","",IF(YEAR(H159)&lt;='Cad Iniciais'!$D$6,"SIM","")))</f>
        <v/>
      </c>
      <c r="V159" s="26" t="str">
        <f ca="1">IF(ISERROR(
IF(H159="","",IF(AND(YEAR(H159)='Cad Iniciais'!$D$6,I159="Ativo",TODAY()-H159&gt;90),"SIM",IF(AND(YEAR(H159)='Cad Iniciais'!$D$6,I159-H159&gt;90),"SIM","")))),"",IF(H159="","",IF(AND(YEAR(H159)='Cad Iniciais'!$D$6,I159="Ativo",TODAY()-H159&gt;90),"SIM",IF(AND(YEAR(H159)='Cad Iniciais'!$D$6,I159-H159&gt;90),"SIM",""))))</f>
        <v/>
      </c>
      <c r="W159" s="26" t="str">
        <f t="shared" si="46"/>
        <v/>
      </c>
      <c r="X159" s="26" t="str">
        <f t="shared" si="47"/>
        <v/>
      </c>
      <c r="Y159" s="26" t="str">
        <f t="shared" si="48"/>
        <v/>
      </c>
      <c r="Z159" s="26" t="str">
        <f t="shared" si="49"/>
        <v/>
      </c>
      <c r="AA159" s="26" t="str">
        <f>IF(ISERROR(
IF(W159="","",IF(AND(W159&lt;='Cad Iniciais'!$D$6,Y159&gt;'Cad Iniciais'!$D$6),1,0))),"",IF(W159="","",IF(AND(W159&lt;='Cad Iniciais'!$D$6,Y159&gt;'Cad Iniciais'!$D$6),1,0)))</f>
        <v/>
      </c>
      <c r="AB159" s="26" t="str">
        <f>IF(ISERROR(
IF(W159="","",IF(AND(W159&lt;=('Cad Iniciais'!$D$6-1),Y159&gt;'Cad Iniciais'!$D$6-1),1,0))),"",IF(W159="","",IF(W159="","",IF(AND(W159&lt;=('Cad Iniciais'!$D$6-1),Y159&gt;'Cad Iniciais'!$D$6-1),1,0))))</f>
        <v/>
      </c>
      <c r="AC159" s="61" t="str">
        <f>IF(ISERROR(
IF(I159="Ativo","",VLOOKUP(C159,Demissões!$C$6:$E$100,3,0))),"",IF(I159="Ativo","",VLOOKUP(C159,Demissões!$C$6:$E$100,3,0)))</f>
        <v/>
      </c>
      <c r="AD159" s="5"/>
      <c r="AE159" s="5"/>
      <c r="AF159" s="5"/>
      <c r="AG159" s="5"/>
      <c r="AH159" s="5"/>
      <c r="AI159" s="5"/>
      <c r="AJ159" s="70" t="str">
        <f>IF(C159="","",COUNTIF(Absenteismo!$D$6:$D$100,'Cadastro de Funcionários'!C159))</f>
        <v/>
      </c>
      <c r="AK159" s="70" t="str">
        <f>IF($C159="","",COUNTIFS(Absenteismo!$D$6:$D$100,'Cadastro de Funcionários'!$C159,Absenteismo!$E$6:$E$100,"Sim"))</f>
        <v/>
      </c>
      <c r="AL159" s="70" t="str">
        <f>IF($C159="","",COUNTIFS(Absenteismo!$D$6:$D$100,'Cadastro de Funcionários'!$C159,Absenteismo!$E$6:$E$100,"Não"))</f>
        <v/>
      </c>
      <c r="AM159" s="70" t="str">
        <f>IF($C159="","",COUNTIFS(Absenteismo!$D$6:$D$100,'Cadastro de Funcionários'!$C159,Absenteismo!$E$6:$E$100,"Sim",Absenteismo!$F$6:$F$100,"Sim"))</f>
        <v/>
      </c>
      <c r="AN159" s="70" t="str">
        <f>IF($C159="","",COUNTIFS(Absenteismo!$D$6:$D$100,'Cadastro de Funcionários'!$C159,Absenteismo!$E$6:$E$100,"Sim",Absenteismo!$F$6:$F$100,"Não"))</f>
        <v/>
      </c>
      <c r="AO159" s="26"/>
      <c r="AP159" s="26"/>
      <c r="AQ159" s="26"/>
    </row>
    <row r="160" spans="1:43" ht="22.5" customHeight="1">
      <c r="A160" s="29"/>
      <c r="B160" s="5"/>
      <c r="C160" s="37"/>
      <c r="D160" s="37"/>
      <c r="E160" s="37"/>
      <c r="F160" s="37"/>
      <c r="G160" s="37"/>
      <c r="H160" s="68"/>
      <c r="I160" s="68"/>
      <c r="J160" s="76" t="str">
        <f t="shared" si="40"/>
        <v/>
      </c>
      <c r="K160" s="5"/>
      <c r="L160" s="5" t="str">
        <f>IF(ISERROR(
IF(G160="","",VLOOKUP(C160,Promoções!$C$6:$F$292,4,0))),G160,IF(G160="","",VLOOKUP(C160,Promoções!$C$6:$F$292,4,0)))</f>
        <v/>
      </c>
      <c r="M160" s="5" t="str">
        <f>IF(ISERROR(
IF(L160="","",VLOOKUP(L160,'Cadastro de Cargos'!$C$7:$D$100,2,0))),"",IF(L160="","",VLOOKUP(L160,'Cadastro de Cargos'!$C$7:$D$100,2,0)))</f>
        <v/>
      </c>
      <c r="N160" s="5" t="str">
        <f t="shared" ca="1" si="41"/>
        <v/>
      </c>
      <c r="O160" s="57" t="str">
        <f t="shared" ca="1" si="42"/>
        <v/>
      </c>
      <c r="P160" s="57" t="str">
        <f>IF(ISERROR(
IF(W160="","",IF(AND(W160&lt;='Cad Iniciais'!$D$6,Y160&gt;'Cad Iniciais'!$D$6),1,0))),"",IF(W160="","",IF(AND(W160&lt;='Cad Iniciais'!$D$6,Y160&gt;'Cad Iniciais'!$D$6),1,0)))</f>
        <v/>
      </c>
      <c r="Q160" s="57" t="str">
        <f>IF(ISERROR(
IF(W160="","",IF(AND(W160&lt;=('Cad Iniciais'!$D$6-1),Y160&gt;'Cad Iniciais'!$D$6-1),1,0))),"",IF(W160="","",IF(W160="","",IF(AND(W160&lt;=('Cad Iniciais'!$D$6-1),Y160&gt;'Cad Iniciais'!$D$6-1),1,0))))</f>
        <v/>
      </c>
      <c r="R160" s="26" t="str">
        <f t="shared" ca="1" si="43"/>
        <v/>
      </c>
      <c r="S160" s="26" t="str">
        <f t="shared" ca="1" si="44"/>
        <v/>
      </c>
      <c r="T160" s="26" t="str">
        <f t="shared" ca="1" si="45"/>
        <v/>
      </c>
      <c r="U160" s="26" t="str">
        <f>IF(ISERROR(
IF(H160="","",IF(YEAR(H160)&lt;='Cad Iniciais'!$D$6,"SIM",""))),"",IF(H160="","",IF(YEAR(H160)&lt;='Cad Iniciais'!$D$6,"SIM","")))</f>
        <v/>
      </c>
      <c r="V160" s="26" t="str">
        <f ca="1">IF(ISERROR(
IF(H160="","",IF(AND(YEAR(H160)='Cad Iniciais'!$D$6,I160="Ativo",TODAY()-H160&gt;90),"SIM",IF(AND(YEAR(H160)='Cad Iniciais'!$D$6,I160-H160&gt;90),"SIM","")))),"",IF(H160="","",IF(AND(YEAR(H160)='Cad Iniciais'!$D$6,I160="Ativo",TODAY()-H160&gt;90),"SIM",IF(AND(YEAR(H160)='Cad Iniciais'!$D$6,I160-H160&gt;90),"SIM",""))))</f>
        <v/>
      </c>
      <c r="W160" s="26" t="str">
        <f t="shared" si="46"/>
        <v/>
      </c>
      <c r="X160" s="26" t="str">
        <f t="shared" si="47"/>
        <v/>
      </c>
      <c r="Y160" s="26" t="str">
        <f t="shared" si="48"/>
        <v/>
      </c>
      <c r="Z160" s="26" t="str">
        <f t="shared" si="49"/>
        <v/>
      </c>
      <c r="AA160" s="26" t="str">
        <f>IF(ISERROR(
IF(W160="","",IF(AND(W160&lt;='Cad Iniciais'!$D$6,Y160&gt;'Cad Iniciais'!$D$6),1,0))),"",IF(W160="","",IF(AND(W160&lt;='Cad Iniciais'!$D$6,Y160&gt;'Cad Iniciais'!$D$6),1,0)))</f>
        <v/>
      </c>
      <c r="AB160" s="26" t="str">
        <f>IF(ISERROR(
IF(W160="","",IF(AND(W160&lt;=('Cad Iniciais'!$D$6-1),Y160&gt;'Cad Iniciais'!$D$6-1),1,0))),"",IF(W160="","",IF(W160="","",IF(AND(W160&lt;=('Cad Iniciais'!$D$6-1),Y160&gt;'Cad Iniciais'!$D$6-1),1,0))))</f>
        <v/>
      </c>
      <c r="AC160" s="61" t="str">
        <f>IF(ISERROR(
IF(I160="Ativo","",VLOOKUP(C160,Demissões!$C$6:$E$100,3,0))),"",IF(I160="Ativo","",VLOOKUP(C160,Demissões!$C$6:$E$100,3,0)))</f>
        <v/>
      </c>
      <c r="AD160" s="5"/>
      <c r="AE160" s="5"/>
      <c r="AF160" s="5"/>
      <c r="AG160" s="5"/>
      <c r="AH160" s="5"/>
      <c r="AI160" s="5"/>
      <c r="AJ160" s="70" t="str">
        <f>IF(C160="","",COUNTIF(Absenteismo!$D$6:$D$100,'Cadastro de Funcionários'!C160))</f>
        <v/>
      </c>
      <c r="AK160" s="70" t="str">
        <f>IF($C160="","",COUNTIFS(Absenteismo!$D$6:$D$100,'Cadastro de Funcionários'!$C160,Absenteismo!$E$6:$E$100,"Sim"))</f>
        <v/>
      </c>
      <c r="AL160" s="70" t="str">
        <f>IF($C160="","",COUNTIFS(Absenteismo!$D$6:$D$100,'Cadastro de Funcionários'!$C160,Absenteismo!$E$6:$E$100,"Não"))</f>
        <v/>
      </c>
      <c r="AM160" s="70" t="str">
        <f>IF($C160="","",COUNTIFS(Absenteismo!$D$6:$D$100,'Cadastro de Funcionários'!$C160,Absenteismo!$E$6:$E$100,"Sim",Absenteismo!$F$6:$F$100,"Sim"))</f>
        <v/>
      </c>
      <c r="AN160" s="70" t="str">
        <f>IF($C160="","",COUNTIFS(Absenteismo!$D$6:$D$100,'Cadastro de Funcionários'!$C160,Absenteismo!$E$6:$E$100,"Sim",Absenteismo!$F$6:$F$100,"Não"))</f>
        <v/>
      </c>
      <c r="AO160" s="26"/>
      <c r="AP160" s="26"/>
      <c r="AQ160" s="26"/>
    </row>
    <row r="161" spans="1:43" ht="22.5" customHeight="1">
      <c r="A161" s="29"/>
      <c r="B161" s="5"/>
      <c r="C161" s="37"/>
      <c r="D161" s="37"/>
      <c r="E161" s="37"/>
      <c r="F161" s="37"/>
      <c r="G161" s="37"/>
      <c r="H161" s="68"/>
      <c r="I161" s="68"/>
      <c r="J161" s="76" t="str">
        <f t="shared" si="40"/>
        <v/>
      </c>
      <c r="K161" s="5"/>
      <c r="L161" s="5" t="str">
        <f>IF(ISERROR(
IF(G161="","",VLOOKUP(C161,Promoções!$C$6:$F$292,4,0))),G161,IF(G161="","",VLOOKUP(C161,Promoções!$C$6:$F$292,4,0)))</f>
        <v/>
      </c>
      <c r="M161" s="5" t="str">
        <f>IF(ISERROR(
IF(L161="","",VLOOKUP(L161,'Cadastro de Cargos'!$C$7:$D$100,2,0))),"",IF(L161="","",VLOOKUP(L161,'Cadastro de Cargos'!$C$7:$D$100,2,0)))</f>
        <v/>
      </c>
      <c r="N161" s="5" t="str">
        <f t="shared" ca="1" si="41"/>
        <v/>
      </c>
      <c r="O161" s="57" t="str">
        <f t="shared" ca="1" si="42"/>
        <v/>
      </c>
      <c r="P161" s="57" t="str">
        <f>IF(ISERROR(
IF(W161="","",IF(AND(W161&lt;='Cad Iniciais'!$D$6,Y161&gt;'Cad Iniciais'!$D$6),1,0))),"",IF(W161="","",IF(AND(W161&lt;='Cad Iniciais'!$D$6,Y161&gt;'Cad Iniciais'!$D$6),1,0)))</f>
        <v/>
      </c>
      <c r="Q161" s="57" t="str">
        <f>IF(ISERROR(
IF(W161="","",IF(AND(W161&lt;=('Cad Iniciais'!$D$6-1),Y161&gt;'Cad Iniciais'!$D$6-1),1,0))),"",IF(W161="","",IF(W161="","",IF(AND(W161&lt;=('Cad Iniciais'!$D$6-1),Y161&gt;'Cad Iniciais'!$D$6-1),1,0))))</f>
        <v/>
      </c>
      <c r="R161" s="26" t="str">
        <f t="shared" ca="1" si="43"/>
        <v/>
      </c>
      <c r="S161" s="26" t="str">
        <f t="shared" ca="1" si="44"/>
        <v/>
      </c>
      <c r="T161" s="26" t="str">
        <f t="shared" ca="1" si="45"/>
        <v/>
      </c>
      <c r="U161" s="26" t="str">
        <f>IF(ISERROR(
IF(H161="","",IF(YEAR(H161)&lt;='Cad Iniciais'!$D$6,"SIM",""))),"",IF(H161="","",IF(YEAR(H161)&lt;='Cad Iniciais'!$D$6,"SIM","")))</f>
        <v/>
      </c>
      <c r="V161" s="26" t="str">
        <f ca="1">IF(ISERROR(
IF(H161="","",IF(AND(YEAR(H161)='Cad Iniciais'!$D$6,I161="Ativo",TODAY()-H161&gt;90),"SIM",IF(AND(YEAR(H161)='Cad Iniciais'!$D$6,I161-H161&gt;90),"SIM","")))),"",IF(H161="","",IF(AND(YEAR(H161)='Cad Iniciais'!$D$6,I161="Ativo",TODAY()-H161&gt;90),"SIM",IF(AND(YEAR(H161)='Cad Iniciais'!$D$6,I161-H161&gt;90),"SIM",""))))</f>
        <v/>
      </c>
      <c r="W161" s="26" t="str">
        <f t="shared" si="46"/>
        <v/>
      </c>
      <c r="X161" s="26" t="str">
        <f t="shared" si="47"/>
        <v/>
      </c>
      <c r="Y161" s="26" t="str">
        <f t="shared" si="48"/>
        <v/>
      </c>
      <c r="Z161" s="26" t="str">
        <f t="shared" si="49"/>
        <v/>
      </c>
      <c r="AA161" s="26" t="str">
        <f>IF(ISERROR(
IF(W161="","",IF(AND(W161&lt;='Cad Iniciais'!$D$6,Y161&gt;'Cad Iniciais'!$D$6),1,0))),"",IF(W161="","",IF(AND(W161&lt;='Cad Iniciais'!$D$6,Y161&gt;'Cad Iniciais'!$D$6),1,0)))</f>
        <v/>
      </c>
      <c r="AB161" s="26" t="str">
        <f>IF(ISERROR(
IF(W161="","",IF(AND(W161&lt;=('Cad Iniciais'!$D$6-1),Y161&gt;'Cad Iniciais'!$D$6-1),1,0))),"",IF(W161="","",IF(W161="","",IF(AND(W161&lt;=('Cad Iniciais'!$D$6-1),Y161&gt;'Cad Iniciais'!$D$6-1),1,0))))</f>
        <v/>
      </c>
      <c r="AC161" s="61" t="str">
        <f>IF(ISERROR(
IF(I161="Ativo","",VLOOKUP(C161,Demissões!$C$6:$E$100,3,0))),"",IF(I161="Ativo","",VLOOKUP(C161,Demissões!$C$6:$E$100,3,0)))</f>
        <v/>
      </c>
      <c r="AD161" s="5"/>
      <c r="AE161" s="5"/>
      <c r="AF161" s="5"/>
      <c r="AG161" s="5"/>
      <c r="AH161" s="5"/>
      <c r="AI161" s="5"/>
      <c r="AJ161" s="70" t="str">
        <f>IF(C161="","",COUNTIF(Absenteismo!$D$6:$D$100,'Cadastro de Funcionários'!C161))</f>
        <v/>
      </c>
      <c r="AK161" s="70" t="str">
        <f>IF($C161="","",COUNTIFS(Absenteismo!$D$6:$D$100,'Cadastro de Funcionários'!$C161,Absenteismo!$E$6:$E$100,"Sim"))</f>
        <v/>
      </c>
      <c r="AL161" s="70" t="str">
        <f>IF($C161="","",COUNTIFS(Absenteismo!$D$6:$D$100,'Cadastro de Funcionários'!$C161,Absenteismo!$E$6:$E$100,"Não"))</f>
        <v/>
      </c>
      <c r="AM161" s="70" t="str">
        <f>IF($C161="","",COUNTIFS(Absenteismo!$D$6:$D$100,'Cadastro de Funcionários'!$C161,Absenteismo!$E$6:$E$100,"Sim",Absenteismo!$F$6:$F$100,"Sim"))</f>
        <v/>
      </c>
      <c r="AN161" s="70" t="str">
        <f>IF($C161="","",COUNTIFS(Absenteismo!$D$6:$D$100,'Cadastro de Funcionários'!$C161,Absenteismo!$E$6:$E$100,"Sim",Absenteismo!$F$6:$F$100,"Não"))</f>
        <v/>
      </c>
      <c r="AO161" s="26"/>
      <c r="AP161" s="26"/>
      <c r="AQ161" s="26"/>
    </row>
    <row r="162" spans="1:43" ht="22.5" customHeight="1">
      <c r="A162" s="29"/>
      <c r="B162" s="5"/>
      <c r="C162" s="37"/>
      <c r="D162" s="37"/>
      <c r="E162" s="37"/>
      <c r="F162" s="37"/>
      <c r="G162" s="37"/>
      <c r="H162" s="68"/>
      <c r="I162" s="68"/>
      <c r="J162" s="76" t="str">
        <f t="shared" si="40"/>
        <v/>
      </c>
      <c r="K162" s="5"/>
      <c r="L162" s="5" t="str">
        <f>IF(ISERROR(
IF(G162="","",VLOOKUP(C162,Promoções!$C$6:$F$292,4,0))),G162,IF(G162="","",VLOOKUP(C162,Promoções!$C$6:$F$292,4,0)))</f>
        <v/>
      </c>
      <c r="M162" s="5" t="str">
        <f>IF(ISERROR(
IF(L162="","",VLOOKUP(L162,'Cadastro de Cargos'!$C$7:$D$100,2,0))),"",IF(L162="","",VLOOKUP(L162,'Cadastro de Cargos'!$C$7:$D$100,2,0)))</f>
        <v/>
      </c>
      <c r="N162" s="5" t="str">
        <f t="shared" ca="1" si="41"/>
        <v/>
      </c>
      <c r="O162" s="57" t="str">
        <f t="shared" ca="1" si="42"/>
        <v/>
      </c>
      <c r="P162" s="57" t="str">
        <f>IF(ISERROR(
IF(W162="","",IF(AND(W162&lt;='Cad Iniciais'!$D$6,Y162&gt;'Cad Iniciais'!$D$6),1,0))),"",IF(W162="","",IF(AND(W162&lt;='Cad Iniciais'!$D$6,Y162&gt;'Cad Iniciais'!$D$6),1,0)))</f>
        <v/>
      </c>
      <c r="Q162" s="57" t="str">
        <f>IF(ISERROR(
IF(W162="","",IF(AND(W162&lt;=('Cad Iniciais'!$D$6-1),Y162&gt;'Cad Iniciais'!$D$6-1),1,0))),"",IF(W162="","",IF(W162="","",IF(AND(W162&lt;=('Cad Iniciais'!$D$6-1),Y162&gt;'Cad Iniciais'!$D$6-1),1,0))))</f>
        <v/>
      </c>
      <c r="R162" s="26" t="str">
        <f t="shared" ca="1" si="43"/>
        <v/>
      </c>
      <c r="S162" s="26" t="str">
        <f t="shared" ca="1" si="44"/>
        <v/>
      </c>
      <c r="T162" s="26" t="str">
        <f t="shared" ca="1" si="45"/>
        <v/>
      </c>
      <c r="U162" s="26" t="str">
        <f>IF(ISERROR(
IF(H162="","",IF(YEAR(H162)&lt;='Cad Iniciais'!$D$6,"SIM",""))),"",IF(H162="","",IF(YEAR(H162)&lt;='Cad Iniciais'!$D$6,"SIM","")))</f>
        <v/>
      </c>
      <c r="V162" s="26" t="str">
        <f ca="1">IF(ISERROR(
IF(H162="","",IF(AND(YEAR(H162)='Cad Iniciais'!$D$6,I162="Ativo",TODAY()-H162&gt;90),"SIM",IF(AND(YEAR(H162)='Cad Iniciais'!$D$6,I162-H162&gt;90),"SIM","")))),"",IF(H162="","",IF(AND(YEAR(H162)='Cad Iniciais'!$D$6,I162="Ativo",TODAY()-H162&gt;90),"SIM",IF(AND(YEAR(H162)='Cad Iniciais'!$D$6,I162-H162&gt;90),"SIM",""))))</f>
        <v/>
      </c>
      <c r="W162" s="26" t="str">
        <f t="shared" si="46"/>
        <v/>
      </c>
      <c r="X162" s="26" t="str">
        <f t="shared" si="47"/>
        <v/>
      </c>
      <c r="Y162" s="26" t="str">
        <f t="shared" si="48"/>
        <v/>
      </c>
      <c r="Z162" s="26" t="str">
        <f t="shared" si="49"/>
        <v/>
      </c>
      <c r="AA162" s="26" t="str">
        <f>IF(ISERROR(
IF(W162="","",IF(AND(W162&lt;='Cad Iniciais'!$D$6,Y162&gt;'Cad Iniciais'!$D$6),1,0))),"",IF(W162="","",IF(AND(W162&lt;='Cad Iniciais'!$D$6,Y162&gt;'Cad Iniciais'!$D$6),1,0)))</f>
        <v/>
      </c>
      <c r="AB162" s="26" t="str">
        <f>IF(ISERROR(
IF(W162="","",IF(AND(W162&lt;=('Cad Iniciais'!$D$6-1),Y162&gt;'Cad Iniciais'!$D$6-1),1,0))),"",IF(W162="","",IF(W162="","",IF(AND(W162&lt;=('Cad Iniciais'!$D$6-1),Y162&gt;'Cad Iniciais'!$D$6-1),1,0))))</f>
        <v/>
      </c>
      <c r="AC162" s="61" t="str">
        <f>IF(ISERROR(
IF(I162="Ativo","",VLOOKUP(C162,Demissões!$C$6:$E$100,3,0))),"",IF(I162="Ativo","",VLOOKUP(C162,Demissões!$C$6:$E$100,3,0)))</f>
        <v/>
      </c>
      <c r="AD162" s="5"/>
      <c r="AE162" s="5"/>
      <c r="AF162" s="5"/>
      <c r="AG162" s="5"/>
      <c r="AH162" s="5"/>
      <c r="AI162" s="5"/>
      <c r="AJ162" s="70" t="str">
        <f>IF(C162="","",COUNTIF(Absenteismo!$D$6:$D$100,'Cadastro de Funcionários'!C162))</f>
        <v/>
      </c>
      <c r="AK162" s="70" t="str">
        <f>IF($C162="","",COUNTIFS(Absenteismo!$D$6:$D$100,'Cadastro de Funcionários'!$C162,Absenteismo!$E$6:$E$100,"Sim"))</f>
        <v/>
      </c>
      <c r="AL162" s="70" t="str">
        <f>IF($C162="","",COUNTIFS(Absenteismo!$D$6:$D$100,'Cadastro de Funcionários'!$C162,Absenteismo!$E$6:$E$100,"Não"))</f>
        <v/>
      </c>
      <c r="AM162" s="70" t="str">
        <f>IF($C162="","",COUNTIFS(Absenteismo!$D$6:$D$100,'Cadastro de Funcionários'!$C162,Absenteismo!$E$6:$E$100,"Sim",Absenteismo!$F$6:$F$100,"Sim"))</f>
        <v/>
      </c>
      <c r="AN162" s="70" t="str">
        <f>IF($C162="","",COUNTIFS(Absenteismo!$D$6:$D$100,'Cadastro de Funcionários'!$C162,Absenteismo!$E$6:$E$100,"Sim",Absenteismo!$F$6:$F$100,"Não"))</f>
        <v/>
      </c>
      <c r="AO162" s="26"/>
      <c r="AP162" s="26"/>
      <c r="AQ162" s="26"/>
    </row>
    <row r="163" spans="1:43" ht="22.5" customHeight="1">
      <c r="A163" s="29"/>
      <c r="B163" s="5"/>
      <c r="C163" s="37"/>
      <c r="D163" s="37"/>
      <c r="E163" s="37"/>
      <c r="F163" s="37"/>
      <c r="G163" s="37"/>
      <c r="H163" s="68"/>
      <c r="I163" s="68"/>
      <c r="J163" s="76" t="str">
        <f t="shared" si="40"/>
        <v/>
      </c>
      <c r="K163" s="5"/>
      <c r="L163" s="5" t="str">
        <f>IF(ISERROR(
IF(G163="","",VLOOKUP(C163,Promoções!$C$6:$F$292,4,0))),G163,IF(G163="","",VLOOKUP(C163,Promoções!$C$6:$F$292,4,0)))</f>
        <v/>
      </c>
      <c r="M163" s="5" t="str">
        <f>IF(ISERROR(
IF(L163="","",VLOOKUP(L163,'Cadastro de Cargos'!$C$7:$D$100,2,0))),"",IF(L163="","",VLOOKUP(L163,'Cadastro de Cargos'!$C$7:$D$100,2,0)))</f>
        <v/>
      </c>
      <c r="N163" s="5" t="str">
        <f t="shared" ca="1" si="41"/>
        <v/>
      </c>
      <c r="O163" s="57" t="str">
        <f t="shared" ca="1" si="42"/>
        <v/>
      </c>
      <c r="P163" s="57" t="str">
        <f>IF(ISERROR(
IF(W163="","",IF(AND(W163&lt;='Cad Iniciais'!$D$6,Y163&gt;'Cad Iniciais'!$D$6),1,0))),"",IF(W163="","",IF(AND(W163&lt;='Cad Iniciais'!$D$6,Y163&gt;'Cad Iniciais'!$D$6),1,0)))</f>
        <v/>
      </c>
      <c r="Q163" s="57" t="str">
        <f>IF(ISERROR(
IF(W163="","",IF(AND(W163&lt;=('Cad Iniciais'!$D$6-1),Y163&gt;'Cad Iniciais'!$D$6-1),1,0))),"",IF(W163="","",IF(W163="","",IF(AND(W163&lt;=('Cad Iniciais'!$D$6-1),Y163&gt;'Cad Iniciais'!$D$6-1),1,0))))</f>
        <v/>
      </c>
      <c r="R163" s="26" t="str">
        <f t="shared" ca="1" si="43"/>
        <v/>
      </c>
      <c r="S163" s="26" t="str">
        <f t="shared" ca="1" si="44"/>
        <v/>
      </c>
      <c r="T163" s="26" t="str">
        <f t="shared" ca="1" si="45"/>
        <v/>
      </c>
      <c r="U163" s="26" t="str">
        <f>IF(ISERROR(
IF(H163="","",IF(YEAR(H163)&lt;='Cad Iniciais'!$D$6,"SIM",""))),"",IF(H163="","",IF(YEAR(H163)&lt;='Cad Iniciais'!$D$6,"SIM","")))</f>
        <v/>
      </c>
      <c r="V163" s="26" t="str">
        <f ca="1">IF(ISERROR(
IF(H163="","",IF(AND(YEAR(H163)='Cad Iniciais'!$D$6,I163="Ativo",TODAY()-H163&gt;90),"SIM",IF(AND(YEAR(H163)='Cad Iniciais'!$D$6,I163-H163&gt;90),"SIM","")))),"",IF(H163="","",IF(AND(YEAR(H163)='Cad Iniciais'!$D$6,I163="Ativo",TODAY()-H163&gt;90),"SIM",IF(AND(YEAR(H163)='Cad Iniciais'!$D$6,I163-H163&gt;90),"SIM",""))))</f>
        <v/>
      </c>
      <c r="W163" s="26" t="str">
        <f t="shared" si="46"/>
        <v/>
      </c>
      <c r="X163" s="26" t="str">
        <f t="shared" si="47"/>
        <v/>
      </c>
      <c r="Y163" s="26" t="str">
        <f t="shared" si="48"/>
        <v/>
      </c>
      <c r="Z163" s="26" t="str">
        <f t="shared" si="49"/>
        <v/>
      </c>
      <c r="AA163" s="26" t="str">
        <f>IF(ISERROR(
IF(W163="","",IF(AND(W163&lt;='Cad Iniciais'!$D$6,Y163&gt;'Cad Iniciais'!$D$6),1,0))),"",IF(W163="","",IF(AND(W163&lt;='Cad Iniciais'!$D$6,Y163&gt;'Cad Iniciais'!$D$6),1,0)))</f>
        <v/>
      </c>
      <c r="AB163" s="26" t="str">
        <f>IF(ISERROR(
IF(W163="","",IF(AND(W163&lt;=('Cad Iniciais'!$D$6-1),Y163&gt;'Cad Iniciais'!$D$6-1),1,0))),"",IF(W163="","",IF(W163="","",IF(AND(W163&lt;=('Cad Iniciais'!$D$6-1),Y163&gt;'Cad Iniciais'!$D$6-1),1,0))))</f>
        <v/>
      </c>
      <c r="AC163" s="61" t="str">
        <f>IF(ISERROR(
IF(I163="Ativo","",VLOOKUP(C163,Demissões!$C$6:$E$100,3,0))),"",IF(I163="Ativo","",VLOOKUP(C163,Demissões!$C$6:$E$100,3,0)))</f>
        <v/>
      </c>
      <c r="AD163" s="5"/>
      <c r="AE163" s="5"/>
      <c r="AF163" s="5"/>
      <c r="AG163" s="5"/>
      <c r="AH163" s="5"/>
      <c r="AI163" s="5"/>
      <c r="AJ163" s="70" t="str">
        <f>IF(C163="","",COUNTIF(Absenteismo!$D$6:$D$100,'Cadastro de Funcionários'!C163))</f>
        <v/>
      </c>
      <c r="AK163" s="70" t="str">
        <f>IF($C163="","",COUNTIFS(Absenteismo!$D$6:$D$100,'Cadastro de Funcionários'!$C163,Absenteismo!$E$6:$E$100,"Sim"))</f>
        <v/>
      </c>
      <c r="AL163" s="70" t="str">
        <f>IF($C163="","",COUNTIFS(Absenteismo!$D$6:$D$100,'Cadastro de Funcionários'!$C163,Absenteismo!$E$6:$E$100,"Não"))</f>
        <v/>
      </c>
      <c r="AM163" s="70" t="str">
        <f>IF($C163="","",COUNTIFS(Absenteismo!$D$6:$D$100,'Cadastro de Funcionários'!$C163,Absenteismo!$E$6:$E$100,"Sim",Absenteismo!$F$6:$F$100,"Sim"))</f>
        <v/>
      </c>
      <c r="AN163" s="70" t="str">
        <f>IF($C163="","",COUNTIFS(Absenteismo!$D$6:$D$100,'Cadastro de Funcionários'!$C163,Absenteismo!$E$6:$E$100,"Sim",Absenteismo!$F$6:$F$100,"Não"))</f>
        <v/>
      </c>
      <c r="AO163" s="26"/>
      <c r="AP163" s="26"/>
      <c r="AQ163" s="26"/>
    </row>
    <row r="164" spans="1:43" ht="22.5" customHeight="1">
      <c r="A164" s="29"/>
      <c r="B164" s="5"/>
      <c r="C164" s="37"/>
      <c r="D164" s="37"/>
      <c r="E164" s="37"/>
      <c r="F164" s="37"/>
      <c r="G164" s="37"/>
      <c r="H164" s="68"/>
      <c r="I164" s="68"/>
      <c r="J164" s="76" t="str">
        <f t="shared" si="40"/>
        <v/>
      </c>
      <c r="K164" s="5"/>
      <c r="L164" s="5" t="str">
        <f>IF(ISERROR(
IF(G164="","",VLOOKUP(C164,Promoções!$C$6:$F$292,4,0))),G164,IF(G164="","",VLOOKUP(C164,Promoções!$C$6:$F$292,4,0)))</f>
        <v/>
      </c>
      <c r="M164" s="5" t="str">
        <f>IF(ISERROR(
IF(L164="","",VLOOKUP(L164,'Cadastro de Cargos'!$C$7:$D$100,2,0))),"",IF(L164="","",VLOOKUP(L164,'Cadastro de Cargos'!$C$7:$D$100,2,0)))</f>
        <v/>
      </c>
      <c r="N164" s="5" t="str">
        <f t="shared" ca="1" si="41"/>
        <v/>
      </c>
      <c r="O164" s="57" t="str">
        <f t="shared" ca="1" si="42"/>
        <v/>
      </c>
      <c r="P164" s="57" t="str">
        <f>IF(ISERROR(
IF(W164="","",IF(AND(W164&lt;='Cad Iniciais'!$D$6,Y164&gt;'Cad Iniciais'!$D$6),1,0))),"",IF(W164="","",IF(AND(W164&lt;='Cad Iniciais'!$D$6,Y164&gt;'Cad Iniciais'!$D$6),1,0)))</f>
        <v/>
      </c>
      <c r="Q164" s="57" t="str">
        <f>IF(ISERROR(
IF(W164="","",IF(AND(W164&lt;=('Cad Iniciais'!$D$6-1),Y164&gt;'Cad Iniciais'!$D$6-1),1,0))),"",IF(W164="","",IF(W164="","",IF(AND(W164&lt;=('Cad Iniciais'!$D$6-1),Y164&gt;'Cad Iniciais'!$D$6-1),1,0))))</f>
        <v/>
      </c>
      <c r="R164" s="26" t="str">
        <f t="shared" ca="1" si="43"/>
        <v/>
      </c>
      <c r="S164" s="26" t="str">
        <f t="shared" ca="1" si="44"/>
        <v/>
      </c>
      <c r="T164" s="26" t="str">
        <f t="shared" ca="1" si="45"/>
        <v/>
      </c>
      <c r="U164" s="26" t="str">
        <f>IF(ISERROR(
IF(H164="","",IF(YEAR(H164)&lt;='Cad Iniciais'!$D$6,"SIM",""))),"",IF(H164="","",IF(YEAR(H164)&lt;='Cad Iniciais'!$D$6,"SIM","")))</f>
        <v/>
      </c>
      <c r="V164" s="26" t="str">
        <f ca="1">IF(ISERROR(
IF(H164="","",IF(AND(YEAR(H164)='Cad Iniciais'!$D$6,I164="Ativo",TODAY()-H164&gt;90),"SIM",IF(AND(YEAR(H164)='Cad Iniciais'!$D$6,I164-H164&gt;90),"SIM","")))),"",IF(H164="","",IF(AND(YEAR(H164)='Cad Iniciais'!$D$6,I164="Ativo",TODAY()-H164&gt;90),"SIM",IF(AND(YEAR(H164)='Cad Iniciais'!$D$6,I164-H164&gt;90),"SIM",""))))</f>
        <v/>
      </c>
      <c r="W164" s="26" t="str">
        <f t="shared" si="46"/>
        <v/>
      </c>
      <c r="X164" s="26" t="str">
        <f t="shared" si="47"/>
        <v/>
      </c>
      <c r="Y164" s="26" t="str">
        <f t="shared" si="48"/>
        <v/>
      </c>
      <c r="Z164" s="26" t="str">
        <f t="shared" si="49"/>
        <v/>
      </c>
      <c r="AA164" s="26" t="str">
        <f>IF(ISERROR(
IF(W164="","",IF(AND(W164&lt;='Cad Iniciais'!$D$6,Y164&gt;'Cad Iniciais'!$D$6),1,0))),"",IF(W164="","",IF(AND(W164&lt;='Cad Iniciais'!$D$6,Y164&gt;'Cad Iniciais'!$D$6),1,0)))</f>
        <v/>
      </c>
      <c r="AB164" s="26" t="str">
        <f>IF(ISERROR(
IF(W164="","",IF(AND(W164&lt;=('Cad Iniciais'!$D$6-1),Y164&gt;'Cad Iniciais'!$D$6-1),1,0))),"",IF(W164="","",IF(W164="","",IF(AND(W164&lt;=('Cad Iniciais'!$D$6-1),Y164&gt;'Cad Iniciais'!$D$6-1),1,0))))</f>
        <v/>
      </c>
      <c r="AC164" s="61" t="str">
        <f>IF(ISERROR(
IF(I164="Ativo","",VLOOKUP(C164,Demissões!$C$6:$E$100,3,0))),"",IF(I164="Ativo","",VLOOKUP(C164,Demissões!$C$6:$E$100,3,0)))</f>
        <v/>
      </c>
      <c r="AD164" s="5"/>
      <c r="AE164" s="5"/>
      <c r="AF164" s="5"/>
      <c r="AG164" s="5"/>
      <c r="AH164" s="5"/>
      <c r="AI164" s="5"/>
      <c r="AJ164" s="70" t="str">
        <f>IF(C164="","",COUNTIF(Absenteismo!$D$6:$D$100,'Cadastro de Funcionários'!C164))</f>
        <v/>
      </c>
      <c r="AK164" s="70" t="str">
        <f>IF($C164="","",COUNTIFS(Absenteismo!$D$6:$D$100,'Cadastro de Funcionários'!$C164,Absenteismo!$E$6:$E$100,"Sim"))</f>
        <v/>
      </c>
      <c r="AL164" s="70" t="str">
        <f>IF($C164="","",COUNTIFS(Absenteismo!$D$6:$D$100,'Cadastro de Funcionários'!$C164,Absenteismo!$E$6:$E$100,"Não"))</f>
        <v/>
      </c>
      <c r="AM164" s="70" t="str">
        <f>IF($C164="","",COUNTIFS(Absenteismo!$D$6:$D$100,'Cadastro de Funcionários'!$C164,Absenteismo!$E$6:$E$100,"Sim",Absenteismo!$F$6:$F$100,"Sim"))</f>
        <v/>
      </c>
      <c r="AN164" s="70" t="str">
        <f>IF($C164="","",COUNTIFS(Absenteismo!$D$6:$D$100,'Cadastro de Funcionários'!$C164,Absenteismo!$E$6:$E$100,"Sim",Absenteismo!$F$6:$F$100,"Não"))</f>
        <v/>
      </c>
      <c r="AO164" s="26"/>
      <c r="AP164" s="26"/>
      <c r="AQ164" s="26"/>
    </row>
    <row r="165" spans="1:43" ht="22.5" customHeight="1">
      <c r="A165" s="29"/>
      <c r="B165" s="5"/>
      <c r="C165" s="37"/>
      <c r="D165" s="37"/>
      <c r="E165" s="37"/>
      <c r="F165" s="37"/>
      <c r="G165" s="37"/>
      <c r="H165" s="68"/>
      <c r="I165" s="68"/>
      <c r="J165" s="76" t="str">
        <f t="shared" si="40"/>
        <v/>
      </c>
      <c r="K165" s="5"/>
      <c r="L165" s="5" t="str">
        <f>IF(ISERROR(
IF(G165="","",VLOOKUP(C165,Promoções!$C$6:$F$292,4,0))),G165,IF(G165="","",VLOOKUP(C165,Promoções!$C$6:$F$292,4,0)))</f>
        <v/>
      </c>
      <c r="M165" s="5" t="str">
        <f>IF(ISERROR(
IF(L165="","",VLOOKUP(L165,'Cadastro de Cargos'!$C$7:$D$100,2,0))),"",IF(L165="","",VLOOKUP(L165,'Cadastro de Cargos'!$C$7:$D$100,2,0)))</f>
        <v/>
      </c>
      <c r="N165" s="5" t="str">
        <f t="shared" ca="1" si="41"/>
        <v/>
      </c>
      <c r="O165" s="57" t="str">
        <f t="shared" ca="1" si="42"/>
        <v/>
      </c>
      <c r="P165" s="57" t="str">
        <f>IF(ISERROR(
IF(W165="","",IF(AND(W165&lt;='Cad Iniciais'!$D$6,Y165&gt;'Cad Iniciais'!$D$6),1,0))),"",IF(W165="","",IF(AND(W165&lt;='Cad Iniciais'!$D$6,Y165&gt;'Cad Iniciais'!$D$6),1,0)))</f>
        <v/>
      </c>
      <c r="Q165" s="57" t="str">
        <f>IF(ISERROR(
IF(W165="","",IF(AND(W165&lt;=('Cad Iniciais'!$D$6-1),Y165&gt;'Cad Iniciais'!$D$6-1),1,0))),"",IF(W165="","",IF(W165="","",IF(AND(W165&lt;=('Cad Iniciais'!$D$6-1),Y165&gt;'Cad Iniciais'!$D$6-1),1,0))))</f>
        <v/>
      </c>
      <c r="R165" s="26" t="str">
        <f t="shared" ca="1" si="43"/>
        <v/>
      </c>
      <c r="S165" s="26" t="str">
        <f t="shared" ca="1" si="44"/>
        <v/>
      </c>
      <c r="T165" s="26" t="str">
        <f t="shared" ca="1" si="45"/>
        <v/>
      </c>
      <c r="U165" s="26" t="str">
        <f>IF(ISERROR(
IF(H165="","",IF(YEAR(H165)&lt;='Cad Iniciais'!$D$6,"SIM",""))),"",IF(H165="","",IF(YEAR(H165)&lt;='Cad Iniciais'!$D$6,"SIM","")))</f>
        <v/>
      </c>
      <c r="V165" s="26" t="str">
        <f ca="1">IF(ISERROR(
IF(H165="","",IF(AND(YEAR(H165)='Cad Iniciais'!$D$6,I165="Ativo",TODAY()-H165&gt;90),"SIM",IF(AND(YEAR(H165)='Cad Iniciais'!$D$6,I165-H165&gt;90),"SIM","")))),"",IF(H165="","",IF(AND(YEAR(H165)='Cad Iniciais'!$D$6,I165="Ativo",TODAY()-H165&gt;90),"SIM",IF(AND(YEAR(H165)='Cad Iniciais'!$D$6,I165-H165&gt;90),"SIM",""))))</f>
        <v/>
      </c>
      <c r="W165" s="26" t="str">
        <f t="shared" si="46"/>
        <v/>
      </c>
      <c r="X165" s="26" t="str">
        <f t="shared" si="47"/>
        <v/>
      </c>
      <c r="Y165" s="26" t="str">
        <f t="shared" si="48"/>
        <v/>
      </c>
      <c r="Z165" s="26" t="str">
        <f t="shared" si="49"/>
        <v/>
      </c>
      <c r="AA165" s="26" t="str">
        <f>IF(ISERROR(
IF(W165="","",IF(AND(W165&lt;='Cad Iniciais'!$D$6,Y165&gt;'Cad Iniciais'!$D$6),1,0))),"",IF(W165="","",IF(AND(W165&lt;='Cad Iniciais'!$D$6,Y165&gt;'Cad Iniciais'!$D$6),1,0)))</f>
        <v/>
      </c>
      <c r="AB165" s="26" t="str">
        <f>IF(ISERROR(
IF(W165="","",IF(AND(W165&lt;=('Cad Iniciais'!$D$6-1),Y165&gt;'Cad Iniciais'!$D$6-1),1,0))),"",IF(W165="","",IF(W165="","",IF(AND(W165&lt;=('Cad Iniciais'!$D$6-1),Y165&gt;'Cad Iniciais'!$D$6-1),1,0))))</f>
        <v/>
      </c>
      <c r="AC165" s="61" t="str">
        <f>IF(ISERROR(
IF(I165="Ativo","",VLOOKUP(C165,Demissões!$C$6:$E$100,3,0))),"",IF(I165="Ativo","",VLOOKUP(C165,Demissões!$C$6:$E$100,3,0)))</f>
        <v/>
      </c>
      <c r="AD165" s="5"/>
      <c r="AE165" s="5"/>
      <c r="AF165" s="5"/>
      <c r="AG165" s="5"/>
      <c r="AH165" s="5"/>
      <c r="AI165" s="5"/>
      <c r="AJ165" s="70" t="str">
        <f>IF(C165="","",COUNTIF(Absenteismo!$D$6:$D$100,'Cadastro de Funcionários'!C165))</f>
        <v/>
      </c>
      <c r="AK165" s="70" t="str">
        <f>IF($C165="","",COUNTIFS(Absenteismo!$D$6:$D$100,'Cadastro de Funcionários'!$C165,Absenteismo!$E$6:$E$100,"Sim"))</f>
        <v/>
      </c>
      <c r="AL165" s="70" t="str">
        <f>IF($C165="","",COUNTIFS(Absenteismo!$D$6:$D$100,'Cadastro de Funcionários'!$C165,Absenteismo!$E$6:$E$100,"Não"))</f>
        <v/>
      </c>
      <c r="AM165" s="70" t="str">
        <f>IF($C165="","",COUNTIFS(Absenteismo!$D$6:$D$100,'Cadastro de Funcionários'!$C165,Absenteismo!$E$6:$E$100,"Sim",Absenteismo!$F$6:$F$100,"Sim"))</f>
        <v/>
      </c>
      <c r="AN165" s="70" t="str">
        <f>IF($C165="","",COUNTIFS(Absenteismo!$D$6:$D$100,'Cadastro de Funcionários'!$C165,Absenteismo!$E$6:$E$100,"Sim",Absenteismo!$F$6:$F$100,"Não"))</f>
        <v/>
      </c>
      <c r="AO165" s="26"/>
      <c r="AP165" s="26"/>
      <c r="AQ165" s="26"/>
    </row>
    <row r="166" spans="1:43" ht="22.5" customHeight="1">
      <c r="A166" s="29"/>
      <c r="B166" s="5"/>
      <c r="C166" s="37"/>
      <c r="D166" s="37"/>
      <c r="E166" s="37"/>
      <c r="F166" s="37"/>
      <c r="G166" s="37"/>
      <c r="H166" s="68"/>
      <c r="I166" s="68"/>
      <c r="J166" s="76" t="str">
        <f t="shared" ref="J166:J197" si="50">IF(ISERROR(
IF(I166="","",R166&amp;" anos e "&amp;S166&amp;" meses")),"",IF(I166="","",R166&amp;" anos e "&amp;S166&amp;" meses"))</f>
        <v/>
      </c>
      <c r="K166" s="5"/>
      <c r="L166" s="5" t="str">
        <f>IF(ISERROR(
IF(G166="","",VLOOKUP(C166,Promoções!$C$6:$F$292,4,0))),G166,IF(G166="","",VLOOKUP(C166,Promoções!$C$6:$F$292,4,0)))</f>
        <v/>
      </c>
      <c r="M166" s="5" t="str">
        <f>IF(ISERROR(
IF(L166="","",VLOOKUP(L166,'Cadastro de Cargos'!$C$7:$D$100,2,0))),"",IF(L166="","",VLOOKUP(L166,'Cadastro de Cargos'!$C$7:$D$100,2,0)))</f>
        <v/>
      </c>
      <c r="N166" s="5" t="str">
        <f t="shared" ref="N166:N197" ca="1" si="51">IF(ISERROR(
IF(E166="","",ROUND((TODAY()-E166)/365,0))),"",IF(E166="","",ROUND((TODAY()-E166)/365,0)))</f>
        <v/>
      </c>
      <c r="O166" s="57" t="str">
        <f t="shared" ref="O166:O197" ca="1" si="52">IF(ISERROR(
IF(N166="","",IF(N166&gt;60,"Mais de 60 anos",IF(N166&gt;54,"54 a 60 anos",IF(N166&gt;44,"44 a 53 anos",IF(N166&gt;34,"34 a 43 anos",IF(N166&gt;24,"24 a 33 anos","18 a 23 anos"))))))),"",IF(N166="","",IF(N166&gt;60,"Mais de 60 anos",IF(N166&gt;54,"54 a 60 anos",IF(N166&gt;44,"44 a 53 anos",IF(N166&gt;34,"34 a 43 anos",IF(N166&gt;24,"24 a 33 anos","18 a 23 anos")))))))</f>
        <v/>
      </c>
      <c r="P166" s="57" t="str">
        <f>IF(ISERROR(
IF(W166="","",IF(AND(W166&lt;='Cad Iniciais'!$D$6,Y166&gt;'Cad Iniciais'!$D$6),1,0))),"",IF(W166="","",IF(AND(W166&lt;='Cad Iniciais'!$D$6,Y166&gt;'Cad Iniciais'!$D$6),1,0)))</f>
        <v/>
      </c>
      <c r="Q166" s="57" t="str">
        <f>IF(ISERROR(
IF(W166="","",IF(AND(W166&lt;=('Cad Iniciais'!$D$6-1),Y166&gt;'Cad Iniciais'!$D$6-1),1,0))),"",IF(W166="","",IF(W166="","",IF(AND(W166&lt;=('Cad Iniciais'!$D$6-1),Y166&gt;'Cad Iniciais'!$D$6-1),1,0))))</f>
        <v/>
      </c>
      <c r="R166" s="26" t="str">
        <f t="shared" ref="R166:R197" ca="1" si="53">IF(ISERROR(
IF(I166="","",IF(I166="Ativo",TRUNC((TODAY()-H166)/30/12,0),TRUNC((I166-H166)/30/12,0)))),"",IF(I166="","",IF(I166="Ativo",TRUNC((TODAY()-H166)/30/12,0),TRUNC((I166-H166)/30/12,0))))</f>
        <v/>
      </c>
      <c r="S166" s="26" t="str">
        <f t="shared" ref="S166:S197" ca="1" si="54">IF(ISERROR(
IF(I166="","",IF(I166="Ativo",TRUNC(MOD((TODAY()-H166)/30,12),0),TRUNC(MOD((I166-H166)/30,12),0)))),"",IF(I166="","",IF(I166="Ativo",TRUNC(MOD((TODAY()-H166)/30,12),0),TRUNC(MOD((I166-H166)/30,12),0))))</f>
        <v/>
      </c>
      <c r="T166" s="26" t="str">
        <f t="shared" ref="T166:T197" ca="1" si="55">IF(ISERROR(
(R166*12+S166)),"",(R166*12+S166))</f>
        <v/>
      </c>
      <c r="U166" s="26" t="str">
        <f>IF(ISERROR(
IF(H166="","",IF(YEAR(H166)&lt;='Cad Iniciais'!$D$6,"SIM",""))),"",IF(H166="","",IF(YEAR(H166)&lt;='Cad Iniciais'!$D$6,"SIM","")))</f>
        <v/>
      </c>
      <c r="V166" s="26" t="str">
        <f ca="1">IF(ISERROR(
IF(H166="","",IF(AND(YEAR(H166)='Cad Iniciais'!$D$6,I166="Ativo",TODAY()-H166&gt;90),"SIM",IF(AND(YEAR(H166)='Cad Iniciais'!$D$6,I166-H166&gt;90),"SIM","")))),"",IF(H166="","",IF(AND(YEAR(H166)='Cad Iniciais'!$D$6,I166="Ativo",TODAY()-H166&gt;90),"SIM",IF(AND(YEAR(H166)='Cad Iniciais'!$D$6,I166-H166&gt;90),"SIM",""))))</f>
        <v/>
      </c>
      <c r="W166" s="26" t="str">
        <f t="shared" ref="W166:W197" si="56">IF(ISERROR(
IF(H166="","",YEAR(H166))),"",IF(H166="","",YEAR(H166)))</f>
        <v/>
      </c>
      <c r="X166" s="26" t="str">
        <f t="shared" ref="X166:X197" si="57">IF(ISERROR(
IF(H166="","",MONTH(H166))),"",IF(H166="","",MONTH(H166)))</f>
        <v/>
      </c>
      <c r="Y166" s="26" t="str">
        <f t="shared" ref="Y166:Y197" si="58">IF(ISERROR(
IF(I166="","",YEAR(I166))),"",IF(I166="","",YEAR(I166)))</f>
        <v/>
      </c>
      <c r="Z166" s="26" t="str">
        <f t="shared" ref="Z166:Z197" si="59">IF(ISERROR(
IF(OR(I166="",I166="Ativo"),"",MONTH(I166))),"",IF(OR(I166="",I166="Ativo"),"",MONTH(I166)))</f>
        <v/>
      </c>
      <c r="AA166" s="26" t="str">
        <f>IF(ISERROR(
IF(W166="","",IF(AND(W166&lt;='Cad Iniciais'!$D$6,Y166&gt;'Cad Iniciais'!$D$6),1,0))),"",IF(W166="","",IF(AND(W166&lt;='Cad Iniciais'!$D$6,Y166&gt;'Cad Iniciais'!$D$6),1,0)))</f>
        <v/>
      </c>
      <c r="AB166" s="26" t="str">
        <f>IF(ISERROR(
IF(W166="","",IF(AND(W166&lt;=('Cad Iniciais'!$D$6-1),Y166&gt;'Cad Iniciais'!$D$6-1),1,0))),"",IF(W166="","",IF(W166="","",IF(AND(W166&lt;=('Cad Iniciais'!$D$6-1),Y166&gt;'Cad Iniciais'!$D$6-1),1,0))))</f>
        <v/>
      </c>
      <c r="AC166" s="61" t="str">
        <f>IF(ISERROR(
IF(I166="Ativo","",VLOOKUP(C166,Demissões!$C$6:$E$100,3,0))),"",IF(I166="Ativo","",VLOOKUP(C166,Demissões!$C$6:$E$100,3,0)))</f>
        <v/>
      </c>
      <c r="AD166" s="5"/>
      <c r="AE166" s="5"/>
      <c r="AF166" s="5"/>
      <c r="AG166" s="5"/>
      <c r="AH166" s="5"/>
      <c r="AI166" s="5"/>
      <c r="AJ166" s="70" t="str">
        <f>IF(C166="","",COUNTIF(Absenteismo!$D$6:$D$100,'Cadastro de Funcionários'!C166))</f>
        <v/>
      </c>
      <c r="AK166" s="70" t="str">
        <f>IF($C166="","",COUNTIFS(Absenteismo!$D$6:$D$100,'Cadastro de Funcionários'!$C166,Absenteismo!$E$6:$E$100,"Sim"))</f>
        <v/>
      </c>
      <c r="AL166" s="70" t="str">
        <f>IF($C166="","",COUNTIFS(Absenteismo!$D$6:$D$100,'Cadastro de Funcionários'!$C166,Absenteismo!$E$6:$E$100,"Não"))</f>
        <v/>
      </c>
      <c r="AM166" s="70" t="str">
        <f>IF($C166="","",COUNTIFS(Absenteismo!$D$6:$D$100,'Cadastro de Funcionários'!$C166,Absenteismo!$E$6:$E$100,"Sim",Absenteismo!$F$6:$F$100,"Sim"))</f>
        <v/>
      </c>
      <c r="AN166" s="70" t="str">
        <f>IF($C166="","",COUNTIFS(Absenteismo!$D$6:$D$100,'Cadastro de Funcionários'!$C166,Absenteismo!$E$6:$E$100,"Sim",Absenteismo!$F$6:$F$100,"Não"))</f>
        <v/>
      </c>
      <c r="AO166" s="26"/>
      <c r="AP166" s="26"/>
      <c r="AQ166" s="26"/>
    </row>
    <row r="167" spans="1:43" ht="22.5" customHeight="1">
      <c r="A167" s="29"/>
      <c r="B167" s="5"/>
      <c r="C167" s="37"/>
      <c r="D167" s="37"/>
      <c r="E167" s="37"/>
      <c r="F167" s="37"/>
      <c r="G167" s="37"/>
      <c r="H167" s="68"/>
      <c r="I167" s="68"/>
      <c r="J167" s="76" t="str">
        <f t="shared" si="50"/>
        <v/>
      </c>
      <c r="K167" s="5"/>
      <c r="L167" s="5" t="str">
        <f>IF(ISERROR(
IF(G167="","",VLOOKUP(C167,Promoções!$C$6:$F$292,4,0))),G167,IF(G167="","",VLOOKUP(C167,Promoções!$C$6:$F$292,4,0)))</f>
        <v/>
      </c>
      <c r="M167" s="5" t="str">
        <f>IF(ISERROR(
IF(L167="","",VLOOKUP(L167,'Cadastro de Cargos'!$C$7:$D$100,2,0))),"",IF(L167="","",VLOOKUP(L167,'Cadastro de Cargos'!$C$7:$D$100,2,0)))</f>
        <v/>
      </c>
      <c r="N167" s="5" t="str">
        <f t="shared" ca="1" si="51"/>
        <v/>
      </c>
      <c r="O167" s="57" t="str">
        <f t="shared" ca="1" si="52"/>
        <v/>
      </c>
      <c r="P167" s="57" t="str">
        <f>IF(ISERROR(
IF(W167="","",IF(AND(W167&lt;='Cad Iniciais'!$D$6,Y167&gt;'Cad Iniciais'!$D$6),1,0))),"",IF(W167="","",IF(AND(W167&lt;='Cad Iniciais'!$D$6,Y167&gt;'Cad Iniciais'!$D$6),1,0)))</f>
        <v/>
      </c>
      <c r="Q167" s="57" t="str">
        <f>IF(ISERROR(
IF(W167="","",IF(AND(W167&lt;=('Cad Iniciais'!$D$6-1),Y167&gt;'Cad Iniciais'!$D$6-1),1,0))),"",IF(W167="","",IF(W167="","",IF(AND(W167&lt;=('Cad Iniciais'!$D$6-1),Y167&gt;'Cad Iniciais'!$D$6-1),1,0))))</f>
        <v/>
      </c>
      <c r="R167" s="26" t="str">
        <f t="shared" ca="1" si="53"/>
        <v/>
      </c>
      <c r="S167" s="26" t="str">
        <f t="shared" ca="1" si="54"/>
        <v/>
      </c>
      <c r="T167" s="26" t="str">
        <f t="shared" ca="1" si="55"/>
        <v/>
      </c>
      <c r="U167" s="26" t="str">
        <f>IF(ISERROR(
IF(H167="","",IF(YEAR(H167)&lt;='Cad Iniciais'!$D$6,"SIM",""))),"",IF(H167="","",IF(YEAR(H167)&lt;='Cad Iniciais'!$D$6,"SIM","")))</f>
        <v/>
      </c>
      <c r="V167" s="26" t="str">
        <f ca="1">IF(ISERROR(
IF(H167="","",IF(AND(YEAR(H167)='Cad Iniciais'!$D$6,I167="Ativo",TODAY()-H167&gt;90),"SIM",IF(AND(YEAR(H167)='Cad Iniciais'!$D$6,I167-H167&gt;90),"SIM","")))),"",IF(H167="","",IF(AND(YEAR(H167)='Cad Iniciais'!$D$6,I167="Ativo",TODAY()-H167&gt;90),"SIM",IF(AND(YEAR(H167)='Cad Iniciais'!$D$6,I167-H167&gt;90),"SIM",""))))</f>
        <v/>
      </c>
      <c r="W167" s="26" t="str">
        <f t="shared" si="56"/>
        <v/>
      </c>
      <c r="X167" s="26" t="str">
        <f t="shared" si="57"/>
        <v/>
      </c>
      <c r="Y167" s="26" t="str">
        <f t="shared" si="58"/>
        <v/>
      </c>
      <c r="Z167" s="26" t="str">
        <f t="shared" si="59"/>
        <v/>
      </c>
      <c r="AA167" s="26" t="str">
        <f>IF(ISERROR(
IF(W167="","",IF(AND(W167&lt;='Cad Iniciais'!$D$6,Y167&gt;'Cad Iniciais'!$D$6),1,0))),"",IF(W167="","",IF(AND(W167&lt;='Cad Iniciais'!$D$6,Y167&gt;'Cad Iniciais'!$D$6),1,0)))</f>
        <v/>
      </c>
      <c r="AB167" s="26" t="str">
        <f>IF(ISERROR(
IF(W167="","",IF(AND(W167&lt;=('Cad Iniciais'!$D$6-1),Y167&gt;'Cad Iniciais'!$D$6-1),1,0))),"",IF(W167="","",IF(W167="","",IF(AND(W167&lt;=('Cad Iniciais'!$D$6-1),Y167&gt;'Cad Iniciais'!$D$6-1),1,0))))</f>
        <v/>
      </c>
      <c r="AC167" s="61" t="str">
        <f>IF(ISERROR(
IF(I167="Ativo","",VLOOKUP(C167,Demissões!$C$6:$E$100,3,0))),"",IF(I167="Ativo","",VLOOKUP(C167,Demissões!$C$6:$E$100,3,0)))</f>
        <v/>
      </c>
      <c r="AD167" s="5"/>
      <c r="AE167" s="5"/>
      <c r="AF167" s="5"/>
      <c r="AG167" s="5"/>
      <c r="AH167" s="5"/>
      <c r="AI167" s="5"/>
      <c r="AJ167" s="70" t="str">
        <f>IF(C167="","",COUNTIF(Absenteismo!$D$6:$D$100,'Cadastro de Funcionários'!C167))</f>
        <v/>
      </c>
      <c r="AK167" s="70" t="str">
        <f>IF($C167="","",COUNTIFS(Absenteismo!$D$6:$D$100,'Cadastro de Funcionários'!$C167,Absenteismo!$E$6:$E$100,"Sim"))</f>
        <v/>
      </c>
      <c r="AL167" s="70" t="str">
        <f>IF($C167="","",COUNTIFS(Absenteismo!$D$6:$D$100,'Cadastro de Funcionários'!$C167,Absenteismo!$E$6:$E$100,"Não"))</f>
        <v/>
      </c>
      <c r="AM167" s="70" t="str">
        <f>IF($C167="","",COUNTIFS(Absenteismo!$D$6:$D$100,'Cadastro de Funcionários'!$C167,Absenteismo!$E$6:$E$100,"Sim",Absenteismo!$F$6:$F$100,"Sim"))</f>
        <v/>
      </c>
      <c r="AN167" s="70" t="str">
        <f>IF($C167="","",COUNTIFS(Absenteismo!$D$6:$D$100,'Cadastro de Funcionários'!$C167,Absenteismo!$E$6:$E$100,"Sim",Absenteismo!$F$6:$F$100,"Não"))</f>
        <v/>
      </c>
      <c r="AO167" s="26"/>
      <c r="AP167" s="26"/>
      <c r="AQ167" s="26"/>
    </row>
    <row r="168" spans="1:43" ht="22.5" customHeight="1">
      <c r="A168" s="29"/>
      <c r="B168" s="5"/>
      <c r="C168" s="37"/>
      <c r="D168" s="37"/>
      <c r="E168" s="37"/>
      <c r="F168" s="37"/>
      <c r="G168" s="37"/>
      <c r="H168" s="68"/>
      <c r="I168" s="68"/>
      <c r="J168" s="76" t="str">
        <f t="shared" si="50"/>
        <v/>
      </c>
      <c r="K168" s="5"/>
      <c r="L168" s="5" t="str">
        <f>IF(ISERROR(
IF(G168="","",VLOOKUP(C168,Promoções!$C$6:$F$292,4,0))),G168,IF(G168="","",VLOOKUP(C168,Promoções!$C$6:$F$292,4,0)))</f>
        <v/>
      </c>
      <c r="M168" s="5" t="str">
        <f>IF(ISERROR(
IF(L168="","",VLOOKUP(L168,'Cadastro de Cargos'!$C$7:$D$100,2,0))),"",IF(L168="","",VLOOKUP(L168,'Cadastro de Cargos'!$C$7:$D$100,2,0)))</f>
        <v/>
      </c>
      <c r="N168" s="5" t="str">
        <f t="shared" ca="1" si="51"/>
        <v/>
      </c>
      <c r="O168" s="57" t="str">
        <f t="shared" ca="1" si="52"/>
        <v/>
      </c>
      <c r="P168" s="57" t="str">
        <f>IF(ISERROR(
IF(W168="","",IF(AND(W168&lt;='Cad Iniciais'!$D$6,Y168&gt;'Cad Iniciais'!$D$6),1,0))),"",IF(W168="","",IF(AND(W168&lt;='Cad Iniciais'!$D$6,Y168&gt;'Cad Iniciais'!$D$6),1,0)))</f>
        <v/>
      </c>
      <c r="Q168" s="57" t="str">
        <f>IF(ISERROR(
IF(W168="","",IF(AND(W168&lt;=('Cad Iniciais'!$D$6-1),Y168&gt;'Cad Iniciais'!$D$6-1),1,0))),"",IF(W168="","",IF(W168="","",IF(AND(W168&lt;=('Cad Iniciais'!$D$6-1),Y168&gt;'Cad Iniciais'!$D$6-1),1,0))))</f>
        <v/>
      </c>
      <c r="R168" s="26" t="str">
        <f t="shared" ca="1" si="53"/>
        <v/>
      </c>
      <c r="S168" s="26" t="str">
        <f t="shared" ca="1" si="54"/>
        <v/>
      </c>
      <c r="T168" s="26" t="str">
        <f t="shared" ca="1" si="55"/>
        <v/>
      </c>
      <c r="U168" s="26" t="str">
        <f>IF(ISERROR(
IF(H168="","",IF(YEAR(H168)&lt;='Cad Iniciais'!$D$6,"SIM",""))),"",IF(H168="","",IF(YEAR(H168)&lt;='Cad Iniciais'!$D$6,"SIM","")))</f>
        <v/>
      </c>
      <c r="V168" s="26" t="str">
        <f ca="1">IF(ISERROR(
IF(H168="","",IF(AND(YEAR(H168)='Cad Iniciais'!$D$6,I168="Ativo",TODAY()-H168&gt;90),"SIM",IF(AND(YEAR(H168)='Cad Iniciais'!$D$6,I168-H168&gt;90),"SIM","")))),"",IF(H168="","",IF(AND(YEAR(H168)='Cad Iniciais'!$D$6,I168="Ativo",TODAY()-H168&gt;90),"SIM",IF(AND(YEAR(H168)='Cad Iniciais'!$D$6,I168-H168&gt;90),"SIM",""))))</f>
        <v/>
      </c>
      <c r="W168" s="26" t="str">
        <f t="shared" si="56"/>
        <v/>
      </c>
      <c r="X168" s="26" t="str">
        <f t="shared" si="57"/>
        <v/>
      </c>
      <c r="Y168" s="26" t="str">
        <f t="shared" si="58"/>
        <v/>
      </c>
      <c r="Z168" s="26" t="str">
        <f t="shared" si="59"/>
        <v/>
      </c>
      <c r="AA168" s="26" t="str">
        <f>IF(ISERROR(
IF(W168="","",IF(AND(W168&lt;='Cad Iniciais'!$D$6,Y168&gt;'Cad Iniciais'!$D$6),1,0))),"",IF(W168="","",IF(AND(W168&lt;='Cad Iniciais'!$D$6,Y168&gt;'Cad Iniciais'!$D$6),1,0)))</f>
        <v/>
      </c>
      <c r="AB168" s="26" t="str">
        <f>IF(ISERROR(
IF(W168="","",IF(AND(W168&lt;=('Cad Iniciais'!$D$6-1),Y168&gt;'Cad Iniciais'!$D$6-1),1,0))),"",IF(W168="","",IF(W168="","",IF(AND(W168&lt;=('Cad Iniciais'!$D$6-1),Y168&gt;'Cad Iniciais'!$D$6-1),1,0))))</f>
        <v/>
      </c>
      <c r="AC168" s="61" t="str">
        <f>IF(ISERROR(
IF(I168="Ativo","",VLOOKUP(C168,Demissões!$C$6:$E$100,3,0))),"",IF(I168="Ativo","",VLOOKUP(C168,Demissões!$C$6:$E$100,3,0)))</f>
        <v/>
      </c>
      <c r="AD168" s="5"/>
      <c r="AE168" s="5"/>
      <c r="AF168" s="5"/>
      <c r="AG168" s="5"/>
      <c r="AH168" s="5"/>
      <c r="AI168" s="5"/>
      <c r="AJ168" s="70" t="str">
        <f>IF(C168="","",COUNTIF(Absenteismo!$D$6:$D$100,'Cadastro de Funcionários'!C168))</f>
        <v/>
      </c>
      <c r="AK168" s="70" t="str">
        <f>IF($C168="","",COUNTIFS(Absenteismo!$D$6:$D$100,'Cadastro de Funcionários'!$C168,Absenteismo!$E$6:$E$100,"Sim"))</f>
        <v/>
      </c>
      <c r="AL168" s="70" t="str">
        <f>IF($C168="","",COUNTIFS(Absenteismo!$D$6:$D$100,'Cadastro de Funcionários'!$C168,Absenteismo!$E$6:$E$100,"Não"))</f>
        <v/>
      </c>
      <c r="AM168" s="70" t="str">
        <f>IF($C168="","",COUNTIFS(Absenteismo!$D$6:$D$100,'Cadastro de Funcionários'!$C168,Absenteismo!$E$6:$E$100,"Sim",Absenteismo!$F$6:$F$100,"Sim"))</f>
        <v/>
      </c>
      <c r="AN168" s="70" t="str">
        <f>IF($C168="","",COUNTIFS(Absenteismo!$D$6:$D$100,'Cadastro de Funcionários'!$C168,Absenteismo!$E$6:$E$100,"Sim",Absenteismo!$F$6:$F$100,"Não"))</f>
        <v/>
      </c>
      <c r="AO168" s="26"/>
      <c r="AP168" s="26"/>
      <c r="AQ168" s="26"/>
    </row>
    <row r="169" spans="1:43" ht="22.5" customHeight="1">
      <c r="A169" s="29"/>
      <c r="B169" s="5"/>
      <c r="C169" s="37"/>
      <c r="D169" s="37"/>
      <c r="E169" s="37"/>
      <c r="F169" s="37"/>
      <c r="G169" s="37"/>
      <c r="H169" s="68"/>
      <c r="I169" s="68"/>
      <c r="J169" s="76" t="str">
        <f t="shared" si="50"/>
        <v/>
      </c>
      <c r="K169" s="5"/>
      <c r="L169" s="5" t="str">
        <f>IF(ISERROR(
IF(G169="","",VLOOKUP(C169,Promoções!$C$6:$F$292,4,0))),G169,IF(G169="","",VLOOKUP(C169,Promoções!$C$6:$F$292,4,0)))</f>
        <v/>
      </c>
      <c r="M169" s="5" t="str">
        <f>IF(ISERROR(
IF(L169="","",VLOOKUP(L169,'Cadastro de Cargos'!$C$7:$D$100,2,0))),"",IF(L169="","",VLOOKUP(L169,'Cadastro de Cargos'!$C$7:$D$100,2,0)))</f>
        <v/>
      </c>
      <c r="N169" s="5" t="str">
        <f t="shared" ca="1" si="51"/>
        <v/>
      </c>
      <c r="O169" s="57" t="str">
        <f t="shared" ca="1" si="52"/>
        <v/>
      </c>
      <c r="P169" s="57" t="str">
        <f>IF(ISERROR(
IF(W169="","",IF(AND(W169&lt;='Cad Iniciais'!$D$6,Y169&gt;'Cad Iniciais'!$D$6),1,0))),"",IF(W169="","",IF(AND(W169&lt;='Cad Iniciais'!$D$6,Y169&gt;'Cad Iniciais'!$D$6),1,0)))</f>
        <v/>
      </c>
      <c r="Q169" s="57" t="str">
        <f>IF(ISERROR(
IF(W169="","",IF(AND(W169&lt;=('Cad Iniciais'!$D$6-1),Y169&gt;'Cad Iniciais'!$D$6-1),1,0))),"",IF(W169="","",IF(W169="","",IF(AND(W169&lt;=('Cad Iniciais'!$D$6-1),Y169&gt;'Cad Iniciais'!$D$6-1),1,0))))</f>
        <v/>
      </c>
      <c r="R169" s="26" t="str">
        <f t="shared" ca="1" si="53"/>
        <v/>
      </c>
      <c r="S169" s="26" t="str">
        <f t="shared" ca="1" si="54"/>
        <v/>
      </c>
      <c r="T169" s="26" t="str">
        <f t="shared" ca="1" si="55"/>
        <v/>
      </c>
      <c r="U169" s="26" t="str">
        <f>IF(ISERROR(
IF(H169="","",IF(YEAR(H169)&lt;='Cad Iniciais'!$D$6,"SIM",""))),"",IF(H169="","",IF(YEAR(H169)&lt;='Cad Iniciais'!$D$6,"SIM","")))</f>
        <v/>
      </c>
      <c r="V169" s="26" t="str">
        <f ca="1">IF(ISERROR(
IF(H169="","",IF(AND(YEAR(H169)='Cad Iniciais'!$D$6,I169="Ativo",TODAY()-H169&gt;90),"SIM",IF(AND(YEAR(H169)='Cad Iniciais'!$D$6,I169-H169&gt;90),"SIM","")))),"",IF(H169="","",IF(AND(YEAR(H169)='Cad Iniciais'!$D$6,I169="Ativo",TODAY()-H169&gt;90),"SIM",IF(AND(YEAR(H169)='Cad Iniciais'!$D$6,I169-H169&gt;90),"SIM",""))))</f>
        <v/>
      </c>
      <c r="W169" s="26" t="str">
        <f t="shared" si="56"/>
        <v/>
      </c>
      <c r="X169" s="26" t="str">
        <f t="shared" si="57"/>
        <v/>
      </c>
      <c r="Y169" s="26" t="str">
        <f t="shared" si="58"/>
        <v/>
      </c>
      <c r="Z169" s="26" t="str">
        <f t="shared" si="59"/>
        <v/>
      </c>
      <c r="AA169" s="26" t="str">
        <f>IF(ISERROR(
IF(W169="","",IF(AND(W169&lt;='Cad Iniciais'!$D$6,Y169&gt;'Cad Iniciais'!$D$6),1,0))),"",IF(W169="","",IF(AND(W169&lt;='Cad Iniciais'!$D$6,Y169&gt;'Cad Iniciais'!$D$6),1,0)))</f>
        <v/>
      </c>
      <c r="AB169" s="26" t="str">
        <f>IF(ISERROR(
IF(W169="","",IF(AND(W169&lt;=('Cad Iniciais'!$D$6-1),Y169&gt;'Cad Iniciais'!$D$6-1),1,0))),"",IF(W169="","",IF(W169="","",IF(AND(W169&lt;=('Cad Iniciais'!$D$6-1),Y169&gt;'Cad Iniciais'!$D$6-1),1,0))))</f>
        <v/>
      </c>
      <c r="AC169" s="61" t="str">
        <f>IF(ISERROR(
IF(I169="Ativo","",VLOOKUP(C169,Demissões!$C$6:$E$100,3,0))),"",IF(I169="Ativo","",VLOOKUP(C169,Demissões!$C$6:$E$100,3,0)))</f>
        <v/>
      </c>
      <c r="AD169" s="5"/>
      <c r="AE169" s="5"/>
      <c r="AF169" s="5"/>
      <c r="AG169" s="5"/>
      <c r="AH169" s="5"/>
      <c r="AI169" s="5"/>
      <c r="AJ169" s="70" t="str">
        <f>IF(C169="","",COUNTIF(Absenteismo!$D$6:$D$100,'Cadastro de Funcionários'!C169))</f>
        <v/>
      </c>
      <c r="AK169" s="70" t="str">
        <f>IF($C169="","",COUNTIFS(Absenteismo!$D$6:$D$100,'Cadastro de Funcionários'!$C169,Absenteismo!$E$6:$E$100,"Sim"))</f>
        <v/>
      </c>
      <c r="AL169" s="70" t="str">
        <f>IF($C169="","",COUNTIFS(Absenteismo!$D$6:$D$100,'Cadastro de Funcionários'!$C169,Absenteismo!$E$6:$E$100,"Não"))</f>
        <v/>
      </c>
      <c r="AM169" s="70" t="str">
        <f>IF($C169="","",COUNTIFS(Absenteismo!$D$6:$D$100,'Cadastro de Funcionários'!$C169,Absenteismo!$E$6:$E$100,"Sim",Absenteismo!$F$6:$F$100,"Sim"))</f>
        <v/>
      </c>
      <c r="AN169" s="70" t="str">
        <f>IF($C169="","",COUNTIFS(Absenteismo!$D$6:$D$100,'Cadastro de Funcionários'!$C169,Absenteismo!$E$6:$E$100,"Sim",Absenteismo!$F$6:$F$100,"Não"))</f>
        <v/>
      </c>
      <c r="AO169" s="26"/>
      <c r="AP169" s="26"/>
      <c r="AQ169" s="26"/>
    </row>
    <row r="170" spans="1:43" ht="22.5" customHeight="1">
      <c r="A170" s="29"/>
      <c r="B170" s="5"/>
      <c r="C170" s="37"/>
      <c r="D170" s="37"/>
      <c r="E170" s="37"/>
      <c r="F170" s="37"/>
      <c r="G170" s="37"/>
      <c r="H170" s="68"/>
      <c r="I170" s="68"/>
      <c r="J170" s="76" t="str">
        <f t="shared" si="50"/>
        <v/>
      </c>
      <c r="K170" s="5"/>
      <c r="L170" s="5" t="str">
        <f>IF(ISERROR(
IF(G170="","",VLOOKUP(C170,Promoções!$C$6:$F$292,4,0))),G170,IF(G170="","",VLOOKUP(C170,Promoções!$C$6:$F$292,4,0)))</f>
        <v/>
      </c>
      <c r="M170" s="5" t="str">
        <f>IF(ISERROR(
IF(L170="","",VLOOKUP(L170,'Cadastro de Cargos'!$C$7:$D$100,2,0))),"",IF(L170="","",VLOOKUP(L170,'Cadastro de Cargos'!$C$7:$D$100,2,0)))</f>
        <v/>
      </c>
      <c r="N170" s="5" t="str">
        <f t="shared" ca="1" si="51"/>
        <v/>
      </c>
      <c r="O170" s="57" t="str">
        <f t="shared" ca="1" si="52"/>
        <v/>
      </c>
      <c r="P170" s="57" t="str">
        <f>IF(ISERROR(
IF(W170="","",IF(AND(W170&lt;='Cad Iniciais'!$D$6,Y170&gt;'Cad Iniciais'!$D$6),1,0))),"",IF(W170="","",IF(AND(W170&lt;='Cad Iniciais'!$D$6,Y170&gt;'Cad Iniciais'!$D$6),1,0)))</f>
        <v/>
      </c>
      <c r="Q170" s="57" t="str">
        <f>IF(ISERROR(
IF(W170="","",IF(AND(W170&lt;=('Cad Iniciais'!$D$6-1),Y170&gt;'Cad Iniciais'!$D$6-1),1,0))),"",IF(W170="","",IF(W170="","",IF(AND(W170&lt;=('Cad Iniciais'!$D$6-1),Y170&gt;'Cad Iniciais'!$D$6-1),1,0))))</f>
        <v/>
      </c>
      <c r="R170" s="26" t="str">
        <f t="shared" ca="1" si="53"/>
        <v/>
      </c>
      <c r="S170" s="26" t="str">
        <f t="shared" ca="1" si="54"/>
        <v/>
      </c>
      <c r="T170" s="26" t="str">
        <f t="shared" ca="1" si="55"/>
        <v/>
      </c>
      <c r="U170" s="26" t="str">
        <f>IF(ISERROR(
IF(H170="","",IF(YEAR(H170)&lt;='Cad Iniciais'!$D$6,"SIM",""))),"",IF(H170="","",IF(YEAR(H170)&lt;='Cad Iniciais'!$D$6,"SIM","")))</f>
        <v/>
      </c>
      <c r="V170" s="26" t="str">
        <f ca="1">IF(ISERROR(
IF(H170="","",IF(AND(YEAR(H170)='Cad Iniciais'!$D$6,I170="Ativo",TODAY()-H170&gt;90),"SIM",IF(AND(YEAR(H170)='Cad Iniciais'!$D$6,I170-H170&gt;90),"SIM","")))),"",IF(H170="","",IF(AND(YEAR(H170)='Cad Iniciais'!$D$6,I170="Ativo",TODAY()-H170&gt;90),"SIM",IF(AND(YEAR(H170)='Cad Iniciais'!$D$6,I170-H170&gt;90),"SIM",""))))</f>
        <v/>
      </c>
      <c r="W170" s="26" t="str">
        <f t="shared" si="56"/>
        <v/>
      </c>
      <c r="X170" s="26" t="str">
        <f t="shared" si="57"/>
        <v/>
      </c>
      <c r="Y170" s="26" t="str">
        <f t="shared" si="58"/>
        <v/>
      </c>
      <c r="Z170" s="26" t="str">
        <f t="shared" si="59"/>
        <v/>
      </c>
      <c r="AA170" s="26" t="str">
        <f>IF(ISERROR(
IF(W170="","",IF(AND(W170&lt;='Cad Iniciais'!$D$6,Y170&gt;'Cad Iniciais'!$D$6),1,0))),"",IF(W170="","",IF(AND(W170&lt;='Cad Iniciais'!$D$6,Y170&gt;'Cad Iniciais'!$D$6),1,0)))</f>
        <v/>
      </c>
      <c r="AB170" s="26" t="str">
        <f>IF(ISERROR(
IF(W170="","",IF(AND(W170&lt;=('Cad Iniciais'!$D$6-1),Y170&gt;'Cad Iniciais'!$D$6-1),1,0))),"",IF(W170="","",IF(W170="","",IF(AND(W170&lt;=('Cad Iniciais'!$D$6-1),Y170&gt;'Cad Iniciais'!$D$6-1),1,0))))</f>
        <v/>
      </c>
      <c r="AC170" s="61" t="str">
        <f>IF(ISERROR(
IF(I170="Ativo","",VLOOKUP(C170,Demissões!$C$6:$E$100,3,0))),"",IF(I170="Ativo","",VLOOKUP(C170,Demissões!$C$6:$E$100,3,0)))</f>
        <v/>
      </c>
      <c r="AD170" s="5"/>
      <c r="AE170" s="5"/>
      <c r="AF170" s="5"/>
      <c r="AG170" s="5"/>
      <c r="AH170" s="5"/>
      <c r="AI170" s="5"/>
      <c r="AJ170" s="70" t="str">
        <f>IF(C170="","",COUNTIF(Absenteismo!$D$6:$D$100,'Cadastro de Funcionários'!C170))</f>
        <v/>
      </c>
      <c r="AK170" s="70" t="str">
        <f>IF($C170="","",COUNTIFS(Absenteismo!$D$6:$D$100,'Cadastro de Funcionários'!$C170,Absenteismo!$E$6:$E$100,"Sim"))</f>
        <v/>
      </c>
      <c r="AL170" s="70" t="str">
        <f>IF($C170="","",COUNTIFS(Absenteismo!$D$6:$D$100,'Cadastro de Funcionários'!$C170,Absenteismo!$E$6:$E$100,"Não"))</f>
        <v/>
      </c>
      <c r="AM170" s="70" t="str">
        <f>IF($C170="","",COUNTIFS(Absenteismo!$D$6:$D$100,'Cadastro de Funcionários'!$C170,Absenteismo!$E$6:$E$100,"Sim",Absenteismo!$F$6:$F$100,"Sim"))</f>
        <v/>
      </c>
      <c r="AN170" s="70" t="str">
        <f>IF($C170="","",COUNTIFS(Absenteismo!$D$6:$D$100,'Cadastro de Funcionários'!$C170,Absenteismo!$E$6:$E$100,"Sim",Absenteismo!$F$6:$F$100,"Não"))</f>
        <v/>
      </c>
      <c r="AO170" s="26"/>
      <c r="AP170" s="26"/>
      <c r="AQ170" s="26"/>
    </row>
    <row r="171" spans="1:43" ht="22.5" customHeight="1">
      <c r="A171" s="29"/>
      <c r="B171" s="5"/>
      <c r="C171" s="37"/>
      <c r="D171" s="37"/>
      <c r="E171" s="37"/>
      <c r="F171" s="37"/>
      <c r="G171" s="37"/>
      <c r="H171" s="68"/>
      <c r="I171" s="68"/>
      <c r="J171" s="76" t="str">
        <f t="shared" si="50"/>
        <v/>
      </c>
      <c r="K171" s="5"/>
      <c r="L171" s="5" t="str">
        <f>IF(ISERROR(
IF(G171="","",VLOOKUP(C171,Promoções!$C$6:$F$292,4,0))),G171,IF(G171="","",VLOOKUP(C171,Promoções!$C$6:$F$292,4,0)))</f>
        <v/>
      </c>
      <c r="M171" s="5" t="str">
        <f>IF(ISERROR(
IF(L171="","",VLOOKUP(L171,'Cadastro de Cargos'!$C$7:$D$100,2,0))),"",IF(L171="","",VLOOKUP(L171,'Cadastro de Cargos'!$C$7:$D$100,2,0)))</f>
        <v/>
      </c>
      <c r="N171" s="5" t="str">
        <f t="shared" ca="1" si="51"/>
        <v/>
      </c>
      <c r="O171" s="57" t="str">
        <f t="shared" ca="1" si="52"/>
        <v/>
      </c>
      <c r="P171" s="57" t="str">
        <f>IF(ISERROR(
IF(W171="","",IF(AND(W171&lt;='Cad Iniciais'!$D$6,Y171&gt;'Cad Iniciais'!$D$6),1,0))),"",IF(W171="","",IF(AND(W171&lt;='Cad Iniciais'!$D$6,Y171&gt;'Cad Iniciais'!$D$6),1,0)))</f>
        <v/>
      </c>
      <c r="Q171" s="57" t="str">
        <f>IF(ISERROR(
IF(W171="","",IF(AND(W171&lt;=('Cad Iniciais'!$D$6-1),Y171&gt;'Cad Iniciais'!$D$6-1),1,0))),"",IF(W171="","",IF(W171="","",IF(AND(W171&lt;=('Cad Iniciais'!$D$6-1),Y171&gt;'Cad Iniciais'!$D$6-1),1,0))))</f>
        <v/>
      </c>
      <c r="R171" s="26" t="str">
        <f t="shared" ca="1" si="53"/>
        <v/>
      </c>
      <c r="S171" s="26" t="str">
        <f t="shared" ca="1" si="54"/>
        <v/>
      </c>
      <c r="T171" s="26" t="str">
        <f t="shared" ca="1" si="55"/>
        <v/>
      </c>
      <c r="U171" s="26" t="str">
        <f>IF(ISERROR(
IF(H171="","",IF(YEAR(H171)&lt;='Cad Iniciais'!$D$6,"SIM",""))),"",IF(H171="","",IF(YEAR(H171)&lt;='Cad Iniciais'!$D$6,"SIM","")))</f>
        <v/>
      </c>
      <c r="V171" s="26" t="str">
        <f ca="1">IF(ISERROR(
IF(H171="","",IF(AND(YEAR(H171)='Cad Iniciais'!$D$6,I171="Ativo",TODAY()-H171&gt;90),"SIM",IF(AND(YEAR(H171)='Cad Iniciais'!$D$6,I171-H171&gt;90),"SIM","")))),"",IF(H171="","",IF(AND(YEAR(H171)='Cad Iniciais'!$D$6,I171="Ativo",TODAY()-H171&gt;90),"SIM",IF(AND(YEAR(H171)='Cad Iniciais'!$D$6,I171-H171&gt;90),"SIM",""))))</f>
        <v/>
      </c>
      <c r="W171" s="26" t="str">
        <f t="shared" si="56"/>
        <v/>
      </c>
      <c r="X171" s="26" t="str">
        <f t="shared" si="57"/>
        <v/>
      </c>
      <c r="Y171" s="26" t="str">
        <f t="shared" si="58"/>
        <v/>
      </c>
      <c r="Z171" s="26" t="str">
        <f t="shared" si="59"/>
        <v/>
      </c>
      <c r="AA171" s="26" t="str">
        <f>IF(ISERROR(
IF(W171="","",IF(AND(W171&lt;='Cad Iniciais'!$D$6,Y171&gt;'Cad Iniciais'!$D$6),1,0))),"",IF(W171="","",IF(AND(W171&lt;='Cad Iniciais'!$D$6,Y171&gt;'Cad Iniciais'!$D$6),1,0)))</f>
        <v/>
      </c>
      <c r="AB171" s="26" t="str">
        <f>IF(ISERROR(
IF(W171="","",IF(AND(W171&lt;=('Cad Iniciais'!$D$6-1),Y171&gt;'Cad Iniciais'!$D$6-1),1,0))),"",IF(W171="","",IF(W171="","",IF(AND(W171&lt;=('Cad Iniciais'!$D$6-1),Y171&gt;'Cad Iniciais'!$D$6-1),1,0))))</f>
        <v/>
      </c>
      <c r="AC171" s="61" t="str">
        <f>IF(ISERROR(
IF(I171="Ativo","",VLOOKUP(C171,Demissões!$C$6:$E$100,3,0))),"",IF(I171="Ativo","",VLOOKUP(C171,Demissões!$C$6:$E$100,3,0)))</f>
        <v/>
      </c>
      <c r="AD171" s="5"/>
      <c r="AE171" s="5"/>
      <c r="AF171" s="5"/>
      <c r="AG171" s="5"/>
      <c r="AH171" s="5"/>
      <c r="AI171" s="5"/>
      <c r="AJ171" s="70" t="str">
        <f>IF(C171="","",COUNTIF(Absenteismo!$D$6:$D$100,'Cadastro de Funcionários'!C171))</f>
        <v/>
      </c>
      <c r="AK171" s="70" t="str">
        <f>IF($C171="","",COUNTIFS(Absenteismo!$D$6:$D$100,'Cadastro de Funcionários'!$C171,Absenteismo!$E$6:$E$100,"Sim"))</f>
        <v/>
      </c>
      <c r="AL171" s="70" t="str">
        <f>IF($C171="","",COUNTIFS(Absenteismo!$D$6:$D$100,'Cadastro de Funcionários'!$C171,Absenteismo!$E$6:$E$100,"Não"))</f>
        <v/>
      </c>
      <c r="AM171" s="70" t="str">
        <f>IF($C171="","",COUNTIFS(Absenteismo!$D$6:$D$100,'Cadastro de Funcionários'!$C171,Absenteismo!$E$6:$E$100,"Sim",Absenteismo!$F$6:$F$100,"Sim"))</f>
        <v/>
      </c>
      <c r="AN171" s="70" t="str">
        <f>IF($C171="","",COUNTIFS(Absenteismo!$D$6:$D$100,'Cadastro de Funcionários'!$C171,Absenteismo!$E$6:$E$100,"Sim",Absenteismo!$F$6:$F$100,"Não"))</f>
        <v/>
      </c>
      <c r="AO171" s="26"/>
      <c r="AP171" s="26"/>
      <c r="AQ171" s="26"/>
    </row>
    <row r="172" spans="1:43" ht="22.5" customHeight="1">
      <c r="A172" s="29"/>
      <c r="B172" s="5"/>
      <c r="C172" s="37"/>
      <c r="D172" s="37"/>
      <c r="E172" s="37"/>
      <c r="F172" s="37"/>
      <c r="G172" s="37"/>
      <c r="H172" s="68"/>
      <c r="I172" s="68"/>
      <c r="J172" s="76" t="str">
        <f t="shared" si="50"/>
        <v/>
      </c>
      <c r="K172" s="5"/>
      <c r="L172" s="5" t="str">
        <f>IF(ISERROR(
IF(G172="","",VLOOKUP(C172,Promoções!$C$6:$F$292,4,0))),G172,IF(G172="","",VLOOKUP(C172,Promoções!$C$6:$F$292,4,0)))</f>
        <v/>
      </c>
      <c r="M172" s="5" t="str">
        <f>IF(ISERROR(
IF(L172="","",VLOOKUP(L172,'Cadastro de Cargos'!$C$7:$D$100,2,0))),"",IF(L172="","",VLOOKUP(L172,'Cadastro de Cargos'!$C$7:$D$100,2,0)))</f>
        <v/>
      </c>
      <c r="N172" s="5" t="str">
        <f t="shared" ca="1" si="51"/>
        <v/>
      </c>
      <c r="O172" s="57" t="str">
        <f t="shared" ca="1" si="52"/>
        <v/>
      </c>
      <c r="P172" s="57" t="str">
        <f>IF(ISERROR(
IF(W172="","",IF(AND(W172&lt;='Cad Iniciais'!$D$6,Y172&gt;'Cad Iniciais'!$D$6),1,0))),"",IF(W172="","",IF(AND(W172&lt;='Cad Iniciais'!$D$6,Y172&gt;'Cad Iniciais'!$D$6),1,0)))</f>
        <v/>
      </c>
      <c r="Q172" s="57" t="str">
        <f>IF(ISERROR(
IF(W172="","",IF(AND(W172&lt;=('Cad Iniciais'!$D$6-1),Y172&gt;'Cad Iniciais'!$D$6-1),1,0))),"",IF(W172="","",IF(W172="","",IF(AND(W172&lt;=('Cad Iniciais'!$D$6-1),Y172&gt;'Cad Iniciais'!$D$6-1),1,0))))</f>
        <v/>
      </c>
      <c r="R172" s="26" t="str">
        <f t="shared" ca="1" si="53"/>
        <v/>
      </c>
      <c r="S172" s="26" t="str">
        <f t="shared" ca="1" si="54"/>
        <v/>
      </c>
      <c r="T172" s="26" t="str">
        <f t="shared" ca="1" si="55"/>
        <v/>
      </c>
      <c r="U172" s="26" t="str">
        <f>IF(ISERROR(
IF(H172="","",IF(YEAR(H172)&lt;='Cad Iniciais'!$D$6,"SIM",""))),"",IF(H172="","",IF(YEAR(H172)&lt;='Cad Iniciais'!$D$6,"SIM","")))</f>
        <v/>
      </c>
      <c r="V172" s="26" t="str">
        <f ca="1">IF(ISERROR(
IF(H172="","",IF(AND(YEAR(H172)='Cad Iniciais'!$D$6,I172="Ativo",TODAY()-H172&gt;90),"SIM",IF(AND(YEAR(H172)='Cad Iniciais'!$D$6,I172-H172&gt;90),"SIM","")))),"",IF(H172="","",IF(AND(YEAR(H172)='Cad Iniciais'!$D$6,I172="Ativo",TODAY()-H172&gt;90),"SIM",IF(AND(YEAR(H172)='Cad Iniciais'!$D$6,I172-H172&gt;90),"SIM",""))))</f>
        <v/>
      </c>
      <c r="W172" s="26" t="str">
        <f t="shared" si="56"/>
        <v/>
      </c>
      <c r="X172" s="26" t="str">
        <f t="shared" si="57"/>
        <v/>
      </c>
      <c r="Y172" s="26" t="str">
        <f t="shared" si="58"/>
        <v/>
      </c>
      <c r="Z172" s="26" t="str">
        <f t="shared" si="59"/>
        <v/>
      </c>
      <c r="AA172" s="26" t="str">
        <f>IF(ISERROR(
IF(W172="","",IF(AND(W172&lt;='Cad Iniciais'!$D$6,Y172&gt;'Cad Iniciais'!$D$6),1,0))),"",IF(W172="","",IF(AND(W172&lt;='Cad Iniciais'!$D$6,Y172&gt;'Cad Iniciais'!$D$6),1,0)))</f>
        <v/>
      </c>
      <c r="AB172" s="26" t="str">
        <f>IF(ISERROR(
IF(W172="","",IF(AND(W172&lt;=('Cad Iniciais'!$D$6-1),Y172&gt;'Cad Iniciais'!$D$6-1),1,0))),"",IF(W172="","",IF(W172="","",IF(AND(W172&lt;=('Cad Iniciais'!$D$6-1),Y172&gt;'Cad Iniciais'!$D$6-1),1,0))))</f>
        <v/>
      </c>
      <c r="AC172" s="61" t="str">
        <f>IF(ISERROR(
IF(I172="Ativo","",VLOOKUP(C172,Demissões!$C$6:$E$100,3,0))),"",IF(I172="Ativo","",VLOOKUP(C172,Demissões!$C$6:$E$100,3,0)))</f>
        <v/>
      </c>
      <c r="AD172" s="5"/>
      <c r="AE172" s="5"/>
      <c r="AF172" s="5"/>
      <c r="AG172" s="5"/>
      <c r="AH172" s="5"/>
      <c r="AI172" s="5"/>
      <c r="AJ172" s="70" t="str">
        <f>IF(C172="","",COUNTIF(Absenteismo!$D$6:$D$100,'Cadastro de Funcionários'!C172))</f>
        <v/>
      </c>
      <c r="AK172" s="70" t="str">
        <f>IF($C172="","",COUNTIFS(Absenteismo!$D$6:$D$100,'Cadastro de Funcionários'!$C172,Absenteismo!$E$6:$E$100,"Sim"))</f>
        <v/>
      </c>
      <c r="AL172" s="70" t="str">
        <f>IF($C172="","",COUNTIFS(Absenteismo!$D$6:$D$100,'Cadastro de Funcionários'!$C172,Absenteismo!$E$6:$E$100,"Não"))</f>
        <v/>
      </c>
      <c r="AM172" s="70" t="str">
        <f>IF($C172="","",COUNTIFS(Absenteismo!$D$6:$D$100,'Cadastro de Funcionários'!$C172,Absenteismo!$E$6:$E$100,"Sim",Absenteismo!$F$6:$F$100,"Sim"))</f>
        <v/>
      </c>
      <c r="AN172" s="70" t="str">
        <f>IF($C172="","",COUNTIFS(Absenteismo!$D$6:$D$100,'Cadastro de Funcionários'!$C172,Absenteismo!$E$6:$E$100,"Sim",Absenteismo!$F$6:$F$100,"Não"))</f>
        <v/>
      </c>
      <c r="AO172" s="26"/>
      <c r="AP172" s="26"/>
      <c r="AQ172" s="26"/>
    </row>
    <row r="173" spans="1:43" ht="22.5" customHeight="1">
      <c r="A173" s="29"/>
      <c r="B173" s="5"/>
      <c r="C173" s="37"/>
      <c r="D173" s="37"/>
      <c r="E173" s="37"/>
      <c r="F173" s="37"/>
      <c r="G173" s="37"/>
      <c r="H173" s="68"/>
      <c r="I173" s="68"/>
      <c r="J173" s="76" t="str">
        <f t="shared" si="50"/>
        <v/>
      </c>
      <c r="K173" s="5"/>
      <c r="L173" s="5" t="str">
        <f>IF(ISERROR(
IF(G173="","",VLOOKUP(C173,Promoções!$C$6:$F$292,4,0))),G173,IF(G173="","",VLOOKUP(C173,Promoções!$C$6:$F$292,4,0)))</f>
        <v/>
      </c>
      <c r="M173" s="5" t="str">
        <f>IF(ISERROR(
IF(L173="","",VLOOKUP(L173,'Cadastro de Cargos'!$C$7:$D$100,2,0))),"",IF(L173="","",VLOOKUP(L173,'Cadastro de Cargos'!$C$7:$D$100,2,0)))</f>
        <v/>
      </c>
      <c r="N173" s="5" t="str">
        <f t="shared" ca="1" si="51"/>
        <v/>
      </c>
      <c r="O173" s="57" t="str">
        <f t="shared" ca="1" si="52"/>
        <v/>
      </c>
      <c r="P173" s="57" t="str">
        <f>IF(ISERROR(
IF(W173="","",IF(AND(W173&lt;='Cad Iniciais'!$D$6,Y173&gt;'Cad Iniciais'!$D$6),1,0))),"",IF(W173="","",IF(AND(W173&lt;='Cad Iniciais'!$D$6,Y173&gt;'Cad Iniciais'!$D$6),1,0)))</f>
        <v/>
      </c>
      <c r="Q173" s="57" t="str">
        <f>IF(ISERROR(
IF(W173="","",IF(AND(W173&lt;=('Cad Iniciais'!$D$6-1),Y173&gt;'Cad Iniciais'!$D$6-1),1,0))),"",IF(W173="","",IF(W173="","",IF(AND(W173&lt;=('Cad Iniciais'!$D$6-1),Y173&gt;'Cad Iniciais'!$D$6-1),1,0))))</f>
        <v/>
      </c>
      <c r="R173" s="26" t="str">
        <f t="shared" ca="1" si="53"/>
        <v/>
      </c>
      <c r="S173" s="26" t="str">
        <f t="shared" ca="1" si="54"/>
        <v/>
      </c>
      <c r="T173" s="26" t="str">
        <f t="shared" ca="1" si="55"/>
        <v/>
      </c>
      <c r="U173" s="26" t="str">
        <f>IF(ISERROR(
IF(H173="","",IF(YEAR(H173)&lt;='Cad Iniciais'!$D$6,"SIM",""))),"",IF(H173="","",IF(YEAR(H173)&lt;='Cad Iniciais'!$D$6,"SIM","")))</f>
        <v/>
      </c>
      <c r="V173" s="26" t="str">
        <f ca="1">IF(ISERROR(
IF(H173="","",IF(AND(YEAR(H173)='Cad Iniciais'!$D$6,I173="Ativo",TODAY()-H173&gt;90),"SIM",IF(AND(YEAR(H173)='Cad Iniciais'!$D$6,I173-H173&gt;90),"SIM","")))),"",IF(H173="","",IF(AND(YEAR(H173)='Cad Iniciais'!$D$6,I173="Ativo",TODAY()-H173&gt;90),"SIM",IF(AND(YEAR(H173)='Cad Iniciais'!$D$6,I173-H173&gt;90),"SIM",""))))</f>
        <v/>
      </c>
      <c r="W173" s="26" t="str">
        <f t="shared" si="56"/>
        <v/>
      </c>
      <c r="X173" s="26" t="str">
        <f t="shared" si="57"/>
        <v/>
      </c>
      <c r="Y173" s="26" t="str">
        <f t="shared" si="58"/>
        <v/>
      </c>
      <c r="Z173" s="26" t="str">
        <f t="shared" si="59"/>
        <v/>
      </c>
      <c r="AA173" s="26" t="str">
        <f>IF(ISERROR(
IF(W173="","",IF(AND(W173&lt;='Cad Iniciais'!$D$6,Y173&gt;'Cad Iniciais'!$D$6),1,0))),"",IF(W173="","",IF(AND(W173&lt;='Cad Iniciais'!$D$6,Y173&gt;'Cad Iniciais'!$D$6),1,0)))</f>
        <v/>
      </c>
      <c r="AB173" s="26" t="str">
        <f>IF(ISERROR(
IF(W173="","",IF(AND(W173&lt;=('Cad Iniciais'!$D$6-1),Y173&gt;'Cad Iniciais'!$D$6-1),1,0))),"",IF(W173="","",IF(W173="","",IF(AND(W173&lt;=('Cad Iniciais'!$D$6-1),Y173&gt;'Cad Iniciais'!$D$6-1),1,0))))</f>
        <v/>
      </c>
      <c r="AC173" s="61" t="str">
        <f>IF(ISERROR(
IF(I173="Ativo","",VLOOKUP(C173,Demissões!$C$6:$E$100,3,0))),"",IF(I173="Ativo","",VLOOKUP(C173,Demissões!$C$6:$E$100,3,0)))</f>
        <v/>
      </c>
      <c r="AD173" s="5"/>
      <c r="AE173" s="5"/>
      <c r="AF173" s="5"/>
      <c r="AG173" s="5"/>
      <c r="AH173" s="5"/>
      <c r="AI173" s="5"/>
      <c r="AJ173" s="70" t="str">
        <f>IF(C173="","",COUNTIF(Absenteismo!$D$6:$D$100,'Cadastro de Funcionários'!C173))</f>
        <v/>
      </c>
      <c r="AK173" s="70" t="str">
        <f>IF($C173="","",COUNTIFS(Absenteismo!$D$6:$D$100,'Cadastro de Funcionários'!$C173,Absenteismo!$E$6:$E$100,"Sim"))</f>
        <v/>
      </c>
      <c r="AL173" s="70" t="str">
        <f>IF($C173="","",COUNTIFS(Absenteismo!$D$6:$D$100,'Cadastro de Funcionários'!$C173,Absenteismo!$E$6:$E$100,"Não"))</f>
        <v/>
      </c>
      <c r="AM173" s="70" t="str">
        <f>IF($C173="","",COUNTIFS(Absenteismo!$D$6:$D$100,'Cadastro de Funcionários'!$C173,Absenteismo!$E$6:$E$100,"Sim",Absenteismo!$F$6:$F$100,"Sim"))</f>
        <v/>
      </c>
      <c r="AN173" s="70" t="str">
        <f>IF($C173="","",COUNTIFS(Absenteismo!$D$6:$D$100,'Cadastro de Funcionários'!$C173,Absenteismo!$E$6:$E$100,"Sim",Absenteismo!$F$6:$F$100,"Não"))</f>
        <v/>
      </c>
      <c r="AO173" s="26"/>
      <c r="AP173" s="26"/>
      <c r="AQ173" s="26"/>
    </row>
    <row r="174" spans="1:43" ht="22.5" customHeight="1">
      <c r="A174" s="29"/>
      <c r="B174" s="5"/>
      <c r="C174" s="37"/>
      <c r="D174" s="37"/>
      <c r="E174" s="37"/>
      <c r="F174" s="37"/>
      <c r="G174" s="37"/>
      <c r="H174" s="68"/>
      <c r="I174" s="68"/>
      <c r="J174" s="76" t="str">
        <f t="shared" si="50"/>
        <v/>
      </c>
      <c r="K174" s="5"/>
      <c r="L174" s="5" t="str">
        <f>IF(ISERROR(
IF(G174="","",VLOOKUP(C174,Promoções!$C$6:$F$292,4,0))),G174,IF(G174="","",VLOOKUP(C174,Promoções!$C$6:$F$292,4,0)))</f>
        <v/>
      </c>
      <c r="M174" s="5" t="str">
        <f>IF(ISERROR(
IF(L174="","",VLOOKUP(L174,'Cadastro de Cargos'!$C$7:$D$100,2,0))),"",IF(L174="","",VLOOKUP(L174,'Cadastro de Cargos'!$C$7:$D$100,2,0)))</f>
        <v/>
      </c>
      <c r="N174" s="5" t="str">
        <f t="shared" ca="1" si="51"/>
        <v/>
      </c>
      <c r="O174" s="57" t="str">
        <f t="shared" ca="1" si="52"/>
        <v/>
      </c>
      <c r="P174" s="57" t="str">
        <f>IF(ISERROR(
IF(W174="","",IF(AND(W174&lt;='Cad Iniciais'!$D$6,Y174&gt;'Cad Iniciais'!$D$6),1,0))),"",IF(W174="","",IF(AND(W174&lt;='Cad Iniciais'!$D$6,Y174&gt;'Cad Iniciais'!$D$6),1,0)))</f>
        <v/>
      </c>
      <c r="Q174" s="57" t="str">
        <f>IF(ISERROR(
IF(W174="","",IF(AND(W174&lt;=('Cad Iniciais'!$D$6-1),Y174&gt;'Cad Iniciais'!$D$6-1),1,0))),"",IF(W174="","",IF(W174="","",IF(AND(W174&lt;=('Cad Iniciais'!$D$6-1),Y174&gt;'Cad Iniciais'!$D$6-1),1,0))))</f>
        <v/>
      </c>
      <c r="R174" s="26" t="str">
        <f t="shared" ca="1" si="53"/>
        <v/>
      </c>
      <c r="S174" s="26" t="str">
        <f t="shared" ca="1" si="54"/>
        <v/>
      </c>
      <c r="T174" s="26" t="str">
        <f t="shared" ca="1" si="55"/>
        <v/>
      </c>
      <c r="U174" s="26" t="str">
        <f>IF(ISERROR(
IF(H174="","",IF(YEAR(H174)&lt;='Cad Iniciais'!$D$6,"SIM",""))),"",IF(H174="","",IF(YEAR(H174)&lt;='Cad Iniciais'!$D$6,"SIM","")))</f>
        <v/>
      </c>
      <c r="V174" s="26" t="str">
        <f ca="1">IF(ISERROR(
IF(H174="","",IF(AND(YEAR(H174)='Cad Iniciais'!$D$6,I174="Ativo",TODAY()-H174&gt;90),"SIM",IF(AND(YEAR(H174)='Cad Iniciais'!$D$6,I174-H174&gt;90),"SIM","")))),"",IF(H174="","",IF(AND(YEAR(H174)='Cad Iniciais'!$D$6,I174="Ativo",TODAY()-H174&gt;90),"SIM",IF(AND(YEAR(H174)='Cad Iniciais'!$D$6,I174-H174&gt;90),"SIM",""))))</f>
        <v/>
      </c>
      <c r="W174" s="26" t="str">
        <f t="shared" si="56"/>
        <v/>
      </c>
      <c r="X174" s="26" t="str">
        <f t="shared" si="57"/>
        <v/>
      </c>
      <c r="Y174" s="26" t="str">
        <f t="shared" si="58"/>
        <v/>
      </c>
      <c r="Z174" s="26" t="str">
        <f t="shared" si="59"/>
        <v/>
      </c>
      <c r="AA174" s="26" t="str">
        <f>IF(ISERROR(
IF(W174="","",IF(AND(W174&lt;='Cad Iniciais'!$D$6,Y174&gt;'Cad Iniciais'!$D$6),1,0))),"",IF(W174="","",IF(AND(W174&lt;='Cad Iniciais'!$D$6,Y174&gt;'Cad Iniciais'!$D$6),1,0)))</f>
        <v/>
      </c>
      <c r="AB174" s="26" t="str">
        <f>IF(ISERROR(
IF(W174="","",IF(AND(W174&lt;=('Cad Iniciais'!$D$6-1),Y174&gt;'Cad Iniciais'!$D$6-1),1,0))),"",IF(W174="","",IF(W174="","",IF(AND(W174&lt;=('Cad Iniciais'!$D$6-1),Y174&gt;'Cad Iniciais'!$D$6-1),1,0))))</f>
        <v/>
      </c>
      <c r="AC174" s="61" t="str">
        <f>IF(ISERROR(
IF(I174="Ativo","",VLOOKUP(C174,Demissões!$C$6:$E$100,3,0))),"",IF(I174="Ativo","",VLOOKUP(C174,Demissões!$C$6:$E$100,3,0)))</f>
        <v/>
      </c>
      <c r="AD174" s="5"/>
      <c r="AE174" s="5"/>
      <c r="AF174" s="5"/>
      <c r="AG174" s="5"/>
      <c r="AH174" s="5"/>
      <c r="AI174" s="5"/>
      <c r="AJ174" s="70" t="str">
        <f>IF(C174="","",COUNTIF(Absenteismo!$D$6:$D$100,'Cadastro de Funcionários'!C174))</f>
        <v/>
      </c>
      <c r="AK174" s="70" t="str">
        <f>IF($C174="","",COUNTIFS(Absenteismo!$D$6:$D$100,'Cadastro de Funcionários'!$C174,Absenteismo!$E$6:$E$100,"Sim"))</f>
        <v/>
      </c>
      <c r="AL174" s="70" t="str">
        <f>IF($C174="","",COUNTIFS(Absenteismo!$D$6:$D$100,'Cadastro de Funcionários'!$C174,Absenteismo!$E$6:$E$100,"Não"))</f>
        <v/>
      </c>
      <c r="AM174" s="70" t="str">
        <f>IF($C174="","",COUNTIFS(Absenteismo!$D$6:$D$100,'Cadastro de Funcionários'!$C174,Absenteismo!$E$6:$E$100,"Sim",Absenteismo!$F$6:$F$100,"Sim"))</f>
        <v/>
      </c>
      <c r="AN174" s="70" t="str">
        <f>IF($C174="","",COUNTIFS(Absenteismo!$D$6:$D$100,'Cadastro de Funcionários'!$C174,Absenteismo!$E$6:$E$100,"Sim",Absenteismo!$F$6:$F$100,"Não"))</f>
        <v/>
      </c>
      <c r="AO174" s="26"/>
      <c r="AP174" s="26"/>
      <c r="AQ174" s="26"/>
    </row>
    <row r="175" spans="1:43" ht="22.5" customHeight="1">
      <c r="A175" s="29"/>
      <c r="B175" s="5"/>
      <c r="C175" s="37"/>
      <c r="D175" s="37"/>
      <c r="E175" s="37"/>
      <c r="F175" s="37"/>
      <c r="G175" s="37"/>
      <c r="H175" s="68"/>
      <c r="I175" s="68"/>
      <c r="J175" s="76" t="str">
        <f t="shared" si="50"/>
        <v/>
      </c>
      <c r="K175" s="5"/>
      <c r="L175" s="5" t="str">
        <f>IF(ISERROR(
IF(G175="","",VLOOKUP(C175,Promoções!$C$6:$F$292,4,0))),G175,IF(G175="","",VLOOKUP(C175,Promoções!$C$6:$F$292,4,0)))</f>
        <v/>
      </c>
      <c r="M175" s="5" t="str">
        <f>IF(ISERROR(
IF(L175="","",VLOOKUP(L175,'Cadastro de Cargos'!$C$7:$D$100,2,0))),"",IF(L175="","",VLOOKUP(L175,'Cadastro de Cargos'!$C$7:$D$100,2,0)))</f>
        <v/>
      </c>
      <c r="N175" s="5" t="str">
        <f t="shared" ca="1" si="51"/>
        <v/>
      </c>
      <c r="O175" s="57" t="str">
        <f t="shared" ca="1" si="52"/>
        <v/>
      </c>
      <c r="P175" s="57" t="str">
        <f>IF(ISERROR(
IF(W175="","",IF(AND(W175&lt;='Cad Iniciais'!$D$6,Y175&gt;'Cad Iniciais'!$D$6),1,0))),"",IF(W175="","",IF(AND(W175&lt;='Cad Iniciais'!$D$6,Y175&gt;'Cad Iniciais'!$D$6),1,0)))</f>
        <v/>
      </c>
      <c r="Q175" s="57" t="str">
        <f>IF(ISERROR(
IF(W175="","",IF(AND(W175&lt;=('Cad Iniciais'!$D$6-1),Y175&gt;'Cad Iniciais'!$D$6-1),1,0))),"",IF(W175="","",IF(W175="","",IF(AND(W175&lt;=('Cad Iniciais'!$D$6-1),Y175&gt;'Cad Iniciais'!$D$6-1),1,0))))</f>
        <v/>
      </c>
      <c r="R175" s="26" t="str">
        <f t="shared" ca="1" si="53"/>
        <v/>
      </c>
      <c r="S175" s="26" t="str">
        <f t="shared" ca="1" si="54"/>
        <v/>
      </c>
      <c r="T175" s="26" t="str">
        <f t="shared" ca="1" si="55"/>
        <v/>
      </c>
      <c r="U175" s="26" t="str">
        <f>IF(ISERROR(
IF(H175="","",IF(YEAR(H175)&lt;='Cad Iniciais'!$D$6,"SIM",""))),"",IF(H175="","",IF(YEAR(H175)&lt;='Cad Iniciais'!$D$6,"SIM","")))</f>
        <v/>
      </c>
      <c r="V175" s="26" t="str">
        <f ca="1">IF(ISERROR(
IF(H175="","",IF(AND(YEAR(H175)='Cad Iniciais'!$D$6,I175="Ativo",TODAY()-H175&gt;90),"SIM",IF(AND(YEAR(H175)='Cad Iniciais'!$D$6,I175-H175&gt;90),"SIM","")))),"",IF(H175="","",IF(AND(YEAR(H175)='Cad Iniciais'!$D$6,I175="Ativo",TODAY()-H175&gt;90),"SIM",IF(AND(YEAR(H175)='Cad Iniciais'!$D$6,I175-H175&gt;90),"SIM",""))))</f>
        <v/>
      </c>
      <c r="W175" s="26" t="str">
        <f t="shared" si="56"/>
        <v/>
      </c>
      <c r="X175" s="26" t="str">
        <f t="shared" si="57"/>
        <v/>
      </c>
      <c r="Y175" s="26" t="str">
        <f t="shared" si="58"/>
        <v/>
      </c>
      <c r="Z175" s="26" t="str">
        <f t="shared" si="59"/>
        <v/>
      </c>
      <c r="AA175" s="26" t="str">
        <f>IF(ISERROR(
IF(W175="","",IF(AND(W175&lt;='Cad Iniciais'!$D$6,Y175&gt;'Cad Iniciais'!$D$6),1,0))),"",IF(W175="","",IF(AND(W175&lt;='Cad Iniciais'!$D$6,Y175&gt;'Cad Iniciais'!$D$6),1,0)))</f>
        <v/>
      </c>
      <c r="AB175" s="26" t="str">
        <f>IF(ISERROR(
IF(W175="","",IF(AND(W175&lt;=('Cad Iniciais'!$D$6-1),Y175&gt;'Cad Iniciais'!$D$6-1),1,0))),"",IF(W175="","",IF(W175="","",IF(AND(W175&lt;=('Cad Iniciais'!$D$6-1),Y175&gt;'Cad Iniciais'!$D$6-1),1,0))))</f>
        <v/>
      </c>
      <c r="AC175" s="61" t="str">
        <f>IF(ISERROR(
IF(I175="Ativo","",VLOOKUP(C175,Demissões!$C$6:$E$100,3,0))),"",IF(I175="Ativo","",VLOOKUP(C175,Demissões!$C$6:$E$100,3,0)))</f>
        <v/>
      </c>
      <c r="AD175" s="5"/>
      <c r="AE175" s="5"/>
      <c r="AF175" s="5"/>
      <c r="AG175" s="5"/>
      <c r="AH175" s="5"/>
      <c r="AI175" s="5"/>
      <c r="AJ175" s="70" t="str">
        <f>IF(C175="","",COUNTIF(Absenteismo!$D$6:$D$100,'Cadastro de Funcionários'!C175))</f>
        <v/>
      </c>
      <c r="AK175" s="70" t="str">
        <f>IF($C175="","",COUNTIFS(Absenteismo!$D$6:$D$100,'Cadastro de Funcionários'!$C175,Absenteismo!$E$6:$E$100,"Sim"))</f>
        <v/>
      </c>
      <c r="AL175" s="70" t="str">
        <f>IF($C175="","",COUNTIFS(Absenteismo!$D$6:$D$100,'Cadastro de Funcionários'!$C175,Absenteismo!$E$6:$E$100,"Não"))</f>
        <v/>
      </c>
      <c r="AM175" s="70" t="str">
        <f>IF($C175="","",COUNTIFS(Absenteismo!$D$6:$D$100,'Cadastro de Funcionários'!$C175,Absenteismo!$E$6:$E$100,"Sim",Absenteismo!$F$6:$F$100,"Sim"))</f>
        <v/>
      </c>
      <c r="AN175" s="70" t="str">
        <f>IF($C175="","",COUNTIFS(Absenteismo!$D$6:$D$100,'Cadastro de Funcionários'!$C175,Absenteismo!$E$6:$E$100,"Sim",Absenteismo!$F$6:$F$100,"Não"))</f>
        <v/>
      </c>
      <c r="AO175" s="26"/>
      <c r="AP175" s="26"/>
      <c r="AQ175" s="26"/>
    </row>
    <row r="176" spans="1:43" ht="22.5" customHeight="1">
      <c r="A176" s="29"/>
      <c r="B176" s="5"/>
      <c r="C176" s="37"/>
      <c r="D176" s="37"/>
      <c r="E176" s="37"/>
      <c r="F176" s="37"/>
      <c r="G176" s="37"/>
      <c r="H176" s="68"/>
      <c r="I176" s="68"/>
      <c r="J176" s="76" t="str">
        <f t="shared" si="50"/>
        <v/>
      </c>
      <c r="K176" s="5"/>
      <c r="L176" s="5" t="str">
        <f>IF(ISERROR(
IF(G176="","",VLOOKUP(C176,Promoções!$C$6:$F$292,4,0))),G176,IF(G176="","",VLOOKUP(C176,Promoções!$C$6:$F$292,4,0)))</f>
        <v/>
      </c>
      <c r="M176" s="5" t="str">
        <f>IF(ISERROR(
IF(L176="","",VLOOKUP(L176,'Cadastro de Cargos'!$C$7:$D$100,2,0))),"",IF(L176="","",VLOOKUP(L176,'Cadastro de Cargos'!$C$7:$D$100,2,0)))</f>
        <v/>
      </c>
      <c r="N176" s="5" t="str">
        <f t="shared" ca="1" si="51"/>
        <v/>
      </c>
      <c r="O176" s="57" t="str">
        <f t="shared" ca="1" si="52"/>
        <v/>
      </c>
      <c r="P176" s="57" t="str">
        <f>IF(ISERROR(
IF(W176="","",IF(AND(W176&lt;='Cad Iniciais'!$D$6,Y176&gt;'Cad Iniciais'!$D$6),1,0))),"",IF(W176="","",IF(AND(W176&lt;='Cad Iniciais'!$D$6,Y176&gt;'Cad Iniciais'!$D$6),1,0)))</f>
        <v/>
      </c>
      <c r="Q176" s="57" t="str">
        <f>IF(ISERROR(
IF(W176="","",IF(AND(W176&lt;=('Cad Iniciais'!$D$6-1),Y176&gt;'Cad Iniciais'!$D$6-1),1,0))),"",IF(W176="","",IF(W176="","",IF(AND(W176&lt;=('Cad Iniciais'!$D$6-1),Y176&gt;'Cad Iniciais'!$D$6-1),1,0))))</f>
        <v/>
      </c>
      <c r="R176" s="26" t="str">
        <f t="shared" ca="1" si="53"/>
        <v/>
      </c>
      <c r="S176" s="26" t="str">
        <f t="shared" ca="1" si="54"/>
        <v/>
      </c>
      <c r="T176" s="26" t="str">
        <f t="shared" ca="1" si="55"/>
        <v/>
      </c>
      <c r="U176" s="26" t="str">
        <f>IF(ISERROR(
IF(H176="","",IF(YEAR(H176)&lt;='Cad Iniciais'!$D$6,"SIM",""))),"",IF(H176="","",IF(YEAR(H176)&lt;='Cad Iniciais'!$D$6,"SIM","")))</f>
        <v/>
      </c>
      <c r="V176" s="26" t="str">
        <f ca="1">IF(ISERROR(
IF(H176="","",IF(AND(YEAR(H176)='Cad Iniciais'!$D$6,I176="Ativo",TODAY()-H176&gt;90),"SIM",IF(AND(YEAR(H176)='Cad Iniciais'!$D$6,I176-H176&gt;90),"SIM","")))),"",IF(H176="","",IF(AND(YEAR(H176)='Cad Iniciais'!$D$6,I176="Ativo",TODAY()-H176&gt;90),"SIM",IF(AND(YEAR(H176)='Cad Iniciais'!$D$6,I176-H176&gt;90),"SIM",""))))</f>
        <v/>
      </c>
      <c r="W176" s="26" t="str">
        <f t="shared" si="56"/>
        <v/>
      </c>
      <c r="X176" s="26" t="str">
        <f t="shared" si="57"/>
        <v/>
      </c>
      <c r="Y176" s="26" t="str">
        <f t="shared" si="58"/>
        <v/>
      </c>
      <c r="Z176" s="26" t="str">
        <f t="shared" si="59"/>
        <v/>
      </c>
      <c r="AA176" s="26" t="str">
        <f>IF(ISERROR(
IF(W176="","",IF(AND(W176&lt;='Cad Iniciais'!$D$6,Y176&gt;'Cad Iniciais'!$D$6),1,0))),"",IF(W176="","",IF(AND(W176&lt;='Cad Iniciais'!$D$6,Y176&gt;'Cad Iniciais'!$D$6),1,0)))</f>
        <v/>
      </c>
      <c r="AB176" s="26" t="str">
        <f>IF(ISERROR(
IF(W176="","",IF(AND(W176&lt;=('Cad Iniciais'!$D$6-1),Y176&gt;'Cad Iniciais'!$D$6-1),1,0))),"",IF(W176="","",IF(W176="","",IF(AND(W176&lt;=('Cad Iniciais'!$D$6-1),Y176&gt;'Cad Iniciais'!$D$6-1),1,0))))</f>
        <v/>
      </c>
      <c r="AC176" s="61" t="str">
        <f>IF(ISERROR(
IF(I176="Ativo","",VLOOKUP(C176,Demissões!$C$6:$E$100,3,0))),"",IF(I176="Ativo","",VLOOKUP(C176,Demissões!$C$6:$E$100,3,0)))</f>
        <v/>
      </c>
      <c r="AD176" s="5"/>
      <c r="AE176" s="5"/>
      <c r="AF176" s="5"/>
      <c r="AG176" s="5"/>
      <c r="AH176" s="5"/>
      <c r="AI176" s="5"/>
      <c r="AJ176" s="70" t="str">
        <f>IF(C176="","",COUNTIF(Absenteismo!$D$6:$D$100,'Cadastro de Funcionários'!C176))</f>
        <v/>
      </c>
      <c r="AK176" s="70" t="str">
        <f>IF($C176="","",COUNTIFS(Absenteismo!$D$6:$D$100,'Cadastro de Funcionários'!$C176,Absenteismo!$E$6:$E$100,"Sim"))</f>
        <v/>
      </c>
      <c r="AL176" s="70" t="str">
        <f>IF($C176="","",COUNTIFS(Absenteismo!$D$6:$D$100,'Cadastro de Funcionários'!$C176,Absenteismo!$E$6:$E$100,"Não"))</f>
        <v/>
      </c>
      <c r="AM176" s="70" t="str">
        <f>IF($C176="","",COUNTIFS(Absenteismo!$D$6:$D$100,'Cadastro de Funcionários'!$C176,Absenteismo!$E$6:$E$100,"Sim",Absenteismo!$F$6:$F$100,"Sim"))</f>
        <v/>
      </c>
      <c r="AN176" s="70" t="str">
        <f>IF($C176="","",COUNTIFS(Absenteismo!$D$6:$D$100,'Cadastro de Funcionários'!$C176,Absenteismo!$E$6:$E$100,"Sim",Absenteismo!$F$6:$F$100,"Não"))</f>
        <v/>
      </c>
      <c r="AO176" s="26"/>
      <c r="AP176" s="26"/>
      <c r="AQ176" s="26"/>
    </row>
    <row r="177" spans="1:43" ht="22.5" customHeight="1">
      <c r="A177" s="29"/>
      <c r="B177" s="5"/>
      <c r="C177" s="37"/>
      <c r="D177" s="37"/>
      <c r="E177" s="37"/>
      <c r="F177" s="37"/>
      <c r="G177" s="37"/>
      <c r="H177" s="68"/>
      <c r="I177" s="68"/>
      <c r="J177" s="76" t="str">
        <f t="shared" si="50"/>
        <v/>
      </c>
      <c r="K177" s="5"/>
      <c r="L177" s="5" t="str">
        <f>IF(ISERROR(
IF(G177="","",VLOOKUP(C177,Promoções!$C$6:$F$292,4,0))),G177,IF(G177="","",VLOOKUP(C177,Promoções!$C$6:$F$292,4,0)))</f>
        <v/>
      </c>
      <c r="M177" s="5" t="str">
        <f>IF(ISERROR(
IF(L177="","",VLOOKUP(L177,'Cadastro de Cargos'!$C$7:$D$100,2,0))),"",IF(L177="","",VLOOKUP(L177,'Cadastro de Cargos'!$C$7:$D$100,2,0)))</f>
        <v/>
      </c>
      <c r="N177" s="5" t="str">
        <f t="shared" ca="1" si="51"/>
        <v/>
      </c>
      <c r="O177" s="57" t="str">
        <f t="shared" ca="1" si="52"/>
        <v/>
      </c>
      <c r="P177" s="57" t="str">
        <f>IF(ISERROR(
IF(W177="","",IF(AND(W177&lt;='Cad Iniciais'!$D$6,Y177&gt;'Cad Iniciais'!$D$6),1,0))),"",IF(W177="","",IF(AND(W177&lt;='Cad Iniciais'!$D$6,Y177&gt;'Cad Iniciais'!$D$6),1,0)))</f>
        <v/>
      </c>
      <c r="Q177" s="57" t="str">
        <f>IF(ISERROR(
IF(W177="","",IF(AND(W177&lt;=('Cad Iniciais'!$D$6-1),Y177&gt;'Cad Iniciais'!$D$6-1),1,0))),"",IF(W177="","",IF(W177="","",IF(AND(W177&lt;=('Cad Iniciais'!$D$6-1),Y177&gt;'Cad Iniciais'!$D$6-1),1,0))))</f>
        <v/>
      </c>
      <c r="R177" s="26" t="str">
        <f t="shared" ca="1" si="53"/>
        <v/>
      </c>
      <c r="S177" s="26" t="str">
        <f t="shared" ca="1" si="54"/>
        <v/>
      </c>
      <c r="T177" s="26" t="str">
        <f t="shared" ca="1" si="55"/>
        <v/>
      </c>
      <c r="U177" s="26" t="str">
        <f>IF(ISERROR(
IF(H177="","",IF(YEAR(H177)&lt;='Cad Iniciais'!$D$6,"SIM",""))),"",IF(H177="","",IF(YEAR(H177)&lt;='Cad Iniciais'!$D$6,"SIM","")))</f>
        <v/>
      </c>
      <c r="V177" s="26" t="str">
        <f ca="1">IF(ISERROR(
IF(H177="","",IF(AND(YEAR(H177)='Cad Iniciais'!$D$6,I177="Ativo",TODAY()-H177&gt;90),"SIM",IF(AND(YEAR(H177)='Cad Iniciais'!$D$6,I177-H177&gt;90),"SIM","")))),"",IF(H177="","",IF(AND(YEAR(H177)='Cad Iniciais'!$D$6,I177="Ativo",TODAY()-H177&gt;90),"SIM",IF(AND(YEAR(H177)='Cad Iniciais'!$D$6,I177-H177&gt;90),"SIM",""))))</f>
        <v/>
      </c>
      <c r="W177" s="26" t="str">
        <f t="shared" si="56"/>
        <v/>
      </c>
      <c r="X177" s="26" t="str">
        <f t="shared" si="57"/>
        <v/>
      </c>
      <c r="Y177" s="26" t="str">
        <f t="shared" si="58"/>
        <v/>
      </c>
      <c r="Z177" s="26" t="str">
        <f t="shared" si="59"/>
        <v/>
      </c>
      <c r="AA177" s="26" t="str">
        <f>IF(ISERROR(
IF(W177="","",IF(AND(W177&lt;='Cad Iniciais'!$D$6,Y177&gt;'Cad Iniciais'!$D$6),1,0))),"",IF(W177="","",IF(AND(W177&lt;='Cad Iniciais'!$D$6,Y177&gt;'Cad Iniciais'!$D$6),1,0)))</f>
        <v/>
      </c>
      <c r="AB177" s="26" t="str">
        <f>IF(ISERROR(
IF(W177="","",IF(AND(W177&lt;=('Cad Iniciais'!$D$6-1),Y177&gt;'Cad Iniciais'!$D$6-1),1,0))),"",IF(W177="","",IF(W177="","",IF(AND(W177&lt;=('Cad Iniciais'!$D$6-1),Y177&gt;'Cad Iniciais'!$D$6-1),1,0))))</f>
        <v/>
      </c>
      <c r="AC177" s="61" t="str">
        <f>IF(ISERROR(
IF(I177="Ativo","",VLOOKUP(C177,Demissões!$C$6:$E$100,3,0))),"",IF(I177="Ativo","",VLOOKUP(C177,Demissões!$C$6:$E$100,3,0)))</f>
        <v/>
      </c>
      <c r="AD177" s="5"/>
      <c r="AE177" s="5"/>
      <c r="AF177" s="5"/>
      <c r="AG177" s="5"/>
      <c r="AH177" s="5"/>
      <c r="AI177" s="5"/>
      <c r="AJ177" s="70" t="str">
        <f>IF(C177="","",COUNTIF(Absenteismo!$D$6:$D$100,'Cadastro de Funcionários'!C177))</f>
        <v/>
      </c>
      <c r="AK177" s="70" t="str">
        <f>IF($C177="","",COUNTIFS(Absenteismo!$D$6:$D$100,'Cadastro de Funcionários'!$C177,Absenteismo!$E$6:$E$100,"Sim"))</f>
        <v/>
      </c>
      <c r="AL177" s="70" t="str">
        <f>IF($C177="","",COUNTIFS(Absenteismo!$D$6:$D$100,'Cadastro de Funcionários'!$C177,Absenteismo!$E$6:$E$100,"Não"))</f>
        <v/>
      </c>
      <c r="AM177" s="70" t="str">
        <f>IF($C177="","",COUNTIFS(Absenteismo!$D$6:$D$100,'Cadastro de Funcionários'!$C177,Absenteismo!$E$6:$E$100,"Sim",Absenteismo!$F$6:$F$100,"Sim"))</f>
        <v/>
      </c>
      <c r="AN177" s="70" t="str">
        <f>IF($C177="","",COUNTIFS(Absenteismo!$D$6:$D$100,'Cadastro de Funcionários'!$C177,Absenteismo!$E$6:$E$100,"Sim",Absenteismo!$F$6:$F$100,"Não"))</f>
        <v/>
      </c>
      <c r="AO177" s="26"/>
      <c r="AP177" s="26"/>
      <c r="AQ177" s="26"/>
    </row>
    <row r="178" spans="1:43" ht="22.5" customHeight="1">
      <c r="A178" s="29"/>
      <c r="B178" s="5"/>
      <c r="C178" s="37"/>
      <c r="D178" s="37"/>
      <c r="E178" s="37"/>
      <c r="F178" s="37"/>
      <c r="G178" s="37"/>
      <c r="H178" s="68"/>
      <c r="I178" s="68"/>
      <c r="J178" s="76" t="str">
        <f t="shared" si="50"/>
        <v/>
      </c>
      <c r="K178" s="5"/>
      <c r="L178" s="5" t="str">
        <f>IF(ISERROR(
IF(G178="","",VLOOKUP(C178,Promoções!$C$6:$F$292,4,0))),G178,IF(G178="","",VLOOKUP(C178,Promoções!$C$6:$F$292,4,0)))</f>
        <v/>
      </c>
      <c r="M178" s="5" t="str">
        <f>IF(ISERROR(
IF(L178="","",VLOOKUP(L178,'Cadastro de Cargos'!$C$7:$D$100,2,0))),"",IF(L178="","",VLOOKUP(L178,'Cadastro de Cargos'!$C$7:$D$100,2,0)))</f>
        <v/>
      </c>
      <c r="N178" s="5" t="str">
        <f t="shared" ca="1" si="51"/>
        <v/>
      </c>
      <c r="O178" s="57" t="str">
        <f t="shared" ca="1" si="52"/>
        <v/>
      </c>
      <c r="P178" s="57" t="str">
        <f>IF(ISERROR(
IF(W178="","",IF(AND(W178&lt;='Cad Iniciais'!$D$6,Y178&gt;'Cad Iniciais'!$D$6),1,0))),"",IF(W178="","",IF(AND(W178&lt;='Cad Iniciais'!$D$6,Y178&gt;'Cad Iniciais'!$D$6),1,0)))</f>
        <v/>
      </c>
      <c r="Q178" s="57" t="str">
        <f>IF(ISERROR(
IF(W178="","",IF(AND(W178&lt;=('Cad Iniciais'!$D$6-1),Y178&gt;'Cad Iniciais'!$D$6-1),1,0))),"",IF(W178="","",IF(W178="","",IF(AND(W178&lt;=('Cad Iniciais'!$D$6-1),Y178&gt;'Cad Iniciais'!$D$6-1),1,0))))</f>
        <v/>
      </c>
      <c r="R178" s="26" t="str">
        <f t="shared" ca="1" si="53"/>
        <v/>
      </c>
      <c r="S178" s="26" t="str">
        <f t="shared" ca="1" si="54"/>
        <v/>
      </c>
      <c r="T178" s="26" t="str">
        <f t="shared" ca="1" si="55"/>
        <v/>
      </c>
      <c r="U178" s="26" t="str">
        <f>IF(ISERROR(
IF(H178="","",IF(YEAR(H178)&lt;='Cad Iniciais'!$D$6,"SIM",""))),"",IF(H178="","",IF(YEAR(H178)&lt;='Cad Iniciais'!$D$6,"SIM","")))</f>
        <v/>
      </c>
      <c r="V178" s="26" t="str">
        <f ca="1">IF(ISERROR(
IF(H178="","",IF(AND(YEAR(H178)='Cad Iniciais'!$D$6,I178="Ativo",TODAY()-H178&gt;90),"SIM",IF(AND(YEAR(H178)='Cad Iniciais'!$D$6,I178-H178&gt;90),"SIM","")))),"",IF(H178="","",IF(AND(YEAR(H178)='Cad Iniciais'!$D$6,I178="Ativo",TODAY()-H178&gt;90),"SIM",IF(AND(YEAR(H178)='Cad Iniciais'!$D$6,I178-H178&gt;90),"SIM",""))))</f>
        <v/>
      </c>
      <c r="W178" s="26" t="str">
        <f t="shared" si="56"/>
        <v/>
      </c>
      <c r="X178" s="26" t="str">
        <f t="shared" si="57"/>
        <v/>
      </c>
      <c r="Y178" s="26" t="str">
        <f t="shared" si="58"/>
        <v/>
      </c>
      <c r="Z178" s="26" t="str">
        <f t="shared" si="59"/>
        <v/>
      </c>
      <c r="AA178" s="26" t="str">
        <f>IF(ISERROR(
IF(W178="","",IF(AND(W178&lt;='Cad Iniciais'!$D$6,Y178&gt;'Cad Iniciais'!$D$6),1,0))),"",IF(W178="","",IF(AND(W178&lt;='Cad Iniciais'!$D$6,Y178&gt;'Cad Iniciais'!$D$6),1,0)))</f>
        <v/>
      </c>
      <c r="AB178" s="26" t="str">
        <f>IF(ISERROR(
IF(W178="","",IF(AND(W178&lt;=('Cad Iniciais'!$D$6-1),Y178&gt;'Cad Iniciais'!$D$6-1),1,0))),"",IF(W178="","",IF(W178="","",IF(AND(W178&lt;=('Cad Iniciais'!$D$6-1),Y178&gt;'Cad Iniciais'!$D$6-1),1,0))))</f>
        <v/>
      </c>
      <c r="AC178" s="61" t="str">
        <f>IF(ISERROR(
IF(I178="Ativo","",VLOOKUP(C178,Demissões!$C$6:$E$100,3,0))),"",IF(I178="Ativo","",VLOOKUP(C178,Demissões!$C$6:$E$100,3,0)))</f>
        <v/>
      </c>
      <c r="AD178" s="5"/>
      <c r="AE178" s="5"/>
      <c r="AF178" s="5"/>
      <c r="AG178" s="5"/>
      <c r="AH178" s="5"/>
      <c r="AI178" s="5"/>
      <c r="AJ178" s="70" t="str">
        <f>IF(C178="","",COUNTIF(Absenteismo!$D$6:$D$100,'Cadastro de Funcionários'!C178))</f>
        <v/>
      </c>
      <c r="AK178" s="70" t="str">
        <f>IF($C178="","",COUNTIFS(Absenteismo!$D$6:$D$100,'Cadastro de Funcionários'!$C178,Absenteismo!$E$6:$E$100,"Sim"))</f>
        <v/>
      </c>
      <c r="AL178" s="70" t="str">
        <f>IF($C178="","",COUNTIFS(Absenteismo!$D$6:$D$100,'Cadastro de Funcionários'!$C178,Absenteismo!$E$6:$E$100,"Não"))</f>
        <v/>
      </c>
      <c r="AM178" s="70" t="str">
        <f>IF($C178="","",COUNTIFS(Absenteismo!$D$6:$D$100,'Cadastro de Funcionários'!$C178,Absenteismo!$E$6:$E$100,"Sim",Absenteismo!$F$6:$F$100,"Sim"))</f>
        <v/>
      </c>
      <c r="AN178" s="70" t="str">
        <f>IF($C178="","",COUNTIFS(Absenteismo!$D$6:$D$100,'Cadastro de Funcionários'!$C178,Absenteismo!$E$6:$E$100,"Sim",Absenteismo!$F$6:$F$100,"Não"))</f>
        <v/>
      </c>
      <c r="AO178" s="26"/>
      <c r="AP178" s="26"/>
      <c r="AQ178" s="26"/>
    </row>
    <row r="179" spans="1:43" ht="22.5" customHeight="1">
      <c r="A179" s="29"/>
      <c r="B179" s="5"/>
      <c r="C179" s="37"/>
      <c r="D179" s="37"/>
      <c r="E179" s="37"/>
      <c r="F179" s="37"/>
      <c r="G179" s="37"/>
      <c r="H179" s="68"/>
      <c r="I179" s="68"/>
      <c r="J179" s="76" t="str">
        <f t="shared" si="50"/>
        <v/>
      </c>
      <c r="K179" s="5"/>
      <c r="L179" s="5" t="str">
        <f>IF(ISERROR(
IF(G179="","",VLOOKUP(C179,Promoções!$C$6:$F$292,4,0))),G179,IF(G179="","",VLOOKUP(C179,Promoções!$C$6:$F$292,4,0)))</f>
        <v/>
      </c>
      <c r="M179" s="5" t="str">
        <f>IF(ISERROR(
IF(L179="","",VLOOKUP(L179,'Cadastro de Cargos'!$C$7:$D$100,2,0))),"",IF(L179="","",VLOOKUP(L179,'Cadastro de Cargos'!$C$7:$D$100,2,0)))</f>
        <v/>
      </c>
      <c r="N179" s="5" t="str">
        <f t="shared" ca="1" si="51"/>
        <v/>
      </c>
      <c r="O179" s="57" t="str">
        <f t="shared" ca="1" si="52"/>
        <v/>
      </c>
      <c r="P179" s="57" t="str">
        <f>IF(ISERROR(
IF(W179="","",IF(AND(W179&lt;='Cad Iniciais'!$D$6,Y179&gt;'Cad Iniciais'!$D$6),1,0))),"",IF(W179="","",IF(AND(W179&lt;='Cad Iniciais'!$D$6,Y179&gt;'Cad Iniciais'!$D$6),1,0)))</f>
        <v/>
      </c>
      <c r="Q179" s="57" t="str">
        <f>IF(ISERROR(
IF(W179="","",IF(AND(W179&lt;=('Cad Iniciais'!$D$6-1),Y179&gt;'Cad Iniciais'!$D$6-1),1,0))),"",IF(W179="","",IF(W179="","",IF(AND(W179&lt;=('Cad Iniciais'!$D$6-1),Y179&gt;'Cad Iniciais'!$D$6-1),1,0))))</f>
        <v/>
      </c>
      <c r="R179" s="26" t="str">
        <f t="shared" ca="1" si="53"/>
        <v/>
      </c>
      <c r="S179" s="26" t="str">
        <f t="shared" ca="1" si="54"/>
        <v/>
      </c>
      <c r="T179" s="26" t="str">
        <f t="shared" ca="1" si="55"/>
        <v/>
      </c>
      <c r="U179" s="26" t="str">
        <f>IF(ISERROR(
IF(H179="","",IF(YEAR(H179)&lt;='Cad Iniciais'!$D$6,"SIM",""))),"",IF(H179="","",IF(YEAR(H179)&lt;='Cad Iniciais'!$D$6,"SIM","")))</f>
        <v/>
      </c>
      <c r="V179" s="26" t="str">
        <f ca="1">IF(ISERROR(
IF(H179="","",IF(AND(YEAR(H179)='Cad Iniciais'!$D$6,I179="Ativo",TODAY()-H179&gt;90),"SIM",IF(AND(YEAR(H179)='Cad Iniciais'!$D$6,I179-H179&gt;90),"SIM","")))),"",IF(H179="","",IF(AND(YEAR(H179)='Cad Iniciais'!$D$6,I179="Ativo",TODAY()-H179&gt;90),"SIM",IF(AND(YEAR(H179)='Cad Iniciais'!$D$6,I179-H179&gt;90),"SIM",""))))</f>
        <v/>
      </c>
      <c r="W179" s="26" t="str">
        <f t="shared" si="56"/>
        <v/>
      </c>
      <c r="X179" s="26" t="str">
        <f t="shared" si="57"/>
        <v/>
      </c>
      <c r="Y179" s="26" t="str">
        <f t="shared" si="58"/>
        <v/>
      </c>
      <c r="Z179" s="26" t="str">
        <f t="shared" si="59"/>
        <v/>
      </c>
      <c r="AA179" s="26" t="str">
        <f>IF(ISERROR(
IF(W179="","",IF(AND(W179&lt;='Cad Iniciais'!$D$6,Y179&gt;'Cad Iniciais'!$D$6),1,0))),"",IF(W179="","",IF(AND(W179&lt;='Cad Iniciais'!$D$6,Y179&gt;'Cad Iniciais'!$D$6),1,0)))</f>
        <v/>
      </c>
      <c r="AB179" s="26" t="str">
        <f>IF(ISERROR(
IF(W179="","",IF(AND(W179&lt;=('Cad Iniciais'!$D$6-1),Y179&gt;'Cad Iniciais'!$D$6-1),1,0))),"",IF(W179="","",IF(W179="","",IF(AND(W179&lt;=('Cad Iniciais'!$D$6-1),Y179&gt;'Cad Iniciais'!$D$6-1),1,0))))</f>
        <v/>
      </c>
      <c r="AC179" s="61" t="str">
        <f>IF(ISERROR(
IF(I179="Ativo","",VLOOKUP(C179,Demissões!$C$6:$E$100,3,0))),"",IF(I179="Ativo","",VLOOKUP(C179,Demissões!$C$6:$E$100,3,0)))</f>
        <v/>
      </c>
      <c r="AD179" s="5"/>
      <c r="AE179" s="5"/>
      <c r="AF179" s="5"/>
      <c r="AG179" s="5"/>
      <c r="AH179" s="5"/>
      <c r="AI179" s="5"/>
      <c r="AJ179" s="70" t="str">
        <f>IF(C179="","",COUNTIF(Absenteismo!$D$6:$D$100,'Cadastro de Funcionários'!C179))</f>
        <v/>
      </c>
      <c r="AK179" s="70" t="str">
        <f>IF($C179="","",COUNTIFS(Absenteismo!$D$6:$D$100,'Cadastro de Funcionários'!$C179,Absenteismo!$E$6:$E$100,"Sim"))</f>
        <v/>
      </c>
      <c r="AL179" s="70" t="str">
        <f>IF($C179="","",COUNTIFS(Absenteismo!$D$6:$D$100,'Cadastro de Funcionários'!$C179,Absenteismo!$E$6:$E$100,"Não"))</f>
        <v/>
      </c>
      <c r="AM179" s="70" t="str">
        <f>IF($C179="","",COUNTIFS(Absenteismo!$D$6:$D$100,'Cadastro de Funcionários'!$C179,Absenteismo!$E$6:$E$100,"Sim",Absenteismo!$F$6:$F$100,"Sim"))</f>
        <v/>
      </c>
      <c r="AN179" s="70" t="str">
        <f>IF($C179="","",COUNTIFS(Absenteismo!$D$6:$D$100,'Cadastro de Funcionários'!$C179,Absenteismo!$E$6:$E$100,"Sim",Absenteismo!$F$6:$F$100,"Não"))</f>
        <v/>
      </c>
      <c r="AO179" s="26"/>
      <c r="AP179" s="26"/>
      <c r="AQ179" s="26"/>
    </row>
    <row r="180" spans="1:43" ht="22.5" customHeight="1">
      <c r="A180" s="29"/>
      <c r="B180" s="5"/>
      <c r="C180" s="37"/>
      <c r="D180" s="37"/>
      <c r="E180" s="37"/>
      <c r="F180" s="37"/>
      <c r="G180" s="37"/>
      <c r="H180" s="68"/>
      <c r="I180" s="68"/>
      <c r="J180" s="76" t="str">
        <f t="shared" si="50"/>
        <v/>
      </c>
      <c r="K180" s="5"/>
      <c r="L180" s="5" t="str">
        <f>IF(ISERROR(
IF(G180="","",VLOOKUP(C180,Promoções!$C$6:$F$292,4,0))),G180,IF(G180="","",VLOOKUP(C180,Promoções!$C$6:$F$292,4,0)))</f>
        <v/>
      </c>
      <c r="M180" s="5" t="str">
        <f>IF(ISERROR(
IF(L180="","",VLOOKUP(L180,'Cadastro de Cargos'!$C$7:$D$100,2,0))),"",IF(L180="","",VLOOKUP(L180,'Cadastro de Cargos'!$C$7:$D$100,2,0)))</f>
        <v/>
      </c>
      <c r="N180" s="5" t="str">
        <f t="shared" ca="1" si="51"/>
        <v/>
      </c>
      <c r="O180" s="57" t="str">
        <f t="shared" ca="1" si="52"/>
        <v/>
      </c>
      <c r="P180" s="57" t="str">
        <f>IF(ISERROR(
IF(W180="","",IF(AND(W180&lt;='Cad Iniciais'!$D$6,Y180&gt;'Cad Iniciais'!$D$6),1,0))),"",IF(W180="","",IF(AND(W180&lt;='Cad Iniciais'!$D$6,Y180&gt;'Cad Iniciais'!$D$6),1,0)))</f>
        <v/>
      </c>
      <c r="Q180" s="57" t="str">
        <f>IF(ISERROR(
IF(W180="","",IF(AND(W180&lt;=('Cad Iniciais'!$D$6-1),Y180&gt;'Cad Iniciais'!$D$6-1),1,0))),"",IF(W180="","",IF(W180="","",IF(AND(W180&lt;=('Cad Iniciais'!$D$6-1),Y180&gt;'Cad Iniciais'!$D$6-1),1,0))))</f>
        <v/>
      </c>
      <c r="R180" s="26" t="str">
        <f t="shared" ca="1" si="53"/>
        <v/>
      </c>
      <c r="S180" s="26" t="str">
        <f t="shared" ca="1" si="54"/>
        <v/>
      </c>
      <c r="T180" s="26" t="str">
        <f t="shared" ca="1" si="55"/>
        <v/>
      </c>
      <c r="U180" s="26" t="str">
        <f>IF(ISERROR(
IF(H180="","",IF(YEAR(H180)&lt;='Cad Iniciais'!$D$6,"SIM",""))),"",IF(H180="","",IF(YEAR(H180)&lt;='Cad Iniciais'!$D$6,"SIM","")))</f>
        <v/>
      </c>
      <c r="V180" s="26" t="str">
        <f ca="1">IF(ISERROR(
IF(H180="","",IF(AND(YEAR(H180)='Cad Iniciais'!$D$6,I180="Ativo",TODAY()-H180&gt;90),"SIM",IF(AND(YEAR(H180)='Cad Iniciais'!$D$6,I180-H180&gt;90),"SIM","")))),"",IF(H180="","",IF(AND(YEAR(H180)='Cad Iniciais'!$D$6,I180="Ativo",TODAY()-H180&gt;90),"SIM",IF(AND(YEAR(H180)='Cad Iniciais'!$D$6,I180-H180&gt;90),"SIM",""))))</f>
        <v/>
      </c>
      <c r="W180" s="26" t="str">
        <f t="shared" si="56"/>
        <v/>
      </c>
      <c r="X180" s="26" t="str">
        <f t="shared" si="57"/>
        <v/>
      </c>
      <c r="Y180" s="26" t="str">
        <f t="shared" si="58"/>
        <v/>
      </c>
      <c r="Z180" s="26" t="str">
        <f t="shared" si="59"/>
        <v/>
      </c>
      <c r="AA180" s="26" t="str">
        <f>IF(ISERROR(
IF(W180="","",IF(AND(W180&lt;='Cad Iniciais'!$D$6,Y180&gt;'Cad Iniciais'!$D$6),1,0))),"",IF(W180="","",IF(AND(W180&lt;='Cad Iniciais'!$D$6,Y180&gt;'Cad Iniciais'!$D$6),1,0)))</f>
        <v/>
      </c>
      <c r="AB180" s="26" t="str">
        <f>IF(ISERROR(
IF(W180="","",IF(AND(W180&lt;=('Cad Iniciais'!$D$6-1),Y180&gt;'Cad Iniciais'!$D$6-1),1,0))),"",IF(W180="","",IF(W180="","",IF(AND(W180&lt;=('Cad Iniciais'!$D$6-1),Y180&gt;'Cad Iniciais'!$D$6-1),1,0))))</f>
        <v/>
      </c>
      <c r="AC180" s="61" t="str">
        <f>IF(ISERROR(
IF(I180="Ativo","",VLOOKUP(C180,Demissões!$C$6:$E$100,3,0))),"",IF(I180="Ativo","",VLOOKUP(C180,Demissões!$C$6:$E$100,3,0)))</f>
        <v/>
      </c>
      <c r="AD180" s="5"/>
      <c r="AE180" s="5"/>
      <c r="AF180" s="5"/>
      <c r="AG180" s="5"/>
      <c r="AH180" s="5"/>
      <c r="AI180" s="5"/>
      <c r="AJ180" s="70" t="str">
        <f>IF(C180="","",COUNTIF(Absenteismo!$D$6:$D$100,'Cadastro de Funcionários'!C180))</f>
        <v/>
      </c>
      <c r="AK180" s="70" t="str">
        <f>IF($C180="","",COUNTIFS(Absenteismo!$D$6:$D$100,'Cadastro de Funcionários'!$C180,Absenteismo!$E$6:$E$100,"Sim"))</f>
        <v/>
      </c>
      <c r="AL180" s="70" t="str">
        <f>IF($C180="","",COUNTIFS(Absenteismo!$D$6:$D$100,'Cadastro de Funcionários'!$C180,Absenteismo!$E$6:$E$100,"Não"))</f>
        <v/>
      </c>
      <c r="AM180" s="70" t="str">
        <f>IF($C180="","",COUNTIFS(Absenteismo!$D$6:$D$100,'Cadastro de Funcionários'!$C180,Absenteismo!$E$6:$E$100,"Sim",Absenteismo!$F$6:$F$100,"Sim"))</f>
        <v/>
      </c>
      <c r="AN180" s="70" t="str">
        <f>IF($C180="","",COUNTIFS(Absenteismo!$D$6:$D$100,'Cadastro de Funcionários'!$C180,Absenteismo!$E$6:$E$100,"Sim",Absenteismo!$F$6:$F$100,"Não"))</f>
        <v/>
      </c>
      <c r="AO180" s="26"/>
      <c r="AP180" s="26"/>
      <c r="AQ180" s="26"/>
    </row>
    <row r="181" spans="1:43" ht="22.5" customHeight="1">
      <c r="A181" s="29"/>
      <c r="B181" s="5"/>
      <c r="C181" s="37"/>
      <c r="D181" s="37"/>
      <c r="E181" s="37"/>
      <c r="F181" s="37"/>
      <c r="G181" s="37"/>
      <c r="H181" s="68"/>
      <c r="I181" s="68"/>
      <c r="J181" s="76" t="str">
        <f t="shared" si="50"/>
        <v/>
      </c>
      <c r="K181" s="5"/>
      <c r="L181" s="5" t="str">
        <f>IF(ISERROR(
IF(G181="","",VLOOKUP(C181,Promoções!$C$6:$F$292,4,0))),G181,IF(G181="","",VLOOKUP(C181,Promoções!$C$6:$F$292,4,0)))</f>
        <v/>
      </c>
      <c r="M181" s="5" t="str">
        <f>IF(ISERROR(
IF(L181="","",VLOOKUP(L181,'Cadastro de Cargos'!$C$7:$D$100,2,0))),"",IF(L181="","",VLOOKUP(L181,'Cadastro de Cargos'!$C$7:$D$100,2,0)))</f>
        <v/>
      </c>
      <c r="N181" s="5" t="str">
        <f t="shared" ca="1" si="51"/>
        <v/>
      </c>
      <c r="O181" s="57" t="str">
        <f t="shared" ca="1" si="52"/>
        <v/>
      </c>
      <c r="P181" s="57" t="str">
        <f>IF(ISERROR(
IF(W181="","",IF(AND(W181&lt;='Cad Iniciais'!$D$6,Y181&gt;'Cad Iniciais'!$D$6),1,0))),"",IF(W181="","",IF(AND(W181&lt;='Cad Iniciais'!$D$6,Y181&gt;'Cad Iniciais'!$D$6),1,0)))</f>
        <v/>
      </c>
      <c r="Q181" s="57" t="str">
        <f>IF(ISERROR(
IF(W181="","",IF(AND(W181&lt;=('Cad Iniciais'!$D$6-1),Y181&gt;'Cad Iniciais'!$D$6-1),1,0))),"",IF(W181="","",IF(W181="","",IF(AND(W181&lt;=('Cad Iniciais'!$D$6-1),Y181&gt;'Cad Iniciais'!$D$6-1),1,0))))</f>
        <v/>
      </c>
      <c r="R181" s="26" t="str">
        <f t="shared" ca="1" si="53"/>
        <v/>
      </c>
      <c r="S181" s="26" t="str">
        <f t="shared" ca="1" si="54"/>
        <v/>
      </c>
      <c r="T181" s="26" t="str">
        <f t="shared" ca="1" si="55"/>
        <v/>
      </c>
      <c r="U181" s="26" t="str">
        <f>IF(ISERROR(
IF(H181="","",IF(YEAR(H181)&lt;='Cad Iniciais'!$D$6,"SIM",""))),"",IF(H181="","",IF(YEAR(H181)&lt;='Cad Iniciais'!$D$6,"SIM","")))</f>
        <v/>
      </c>
      <c r="V181" s="26" t="str">
        <f ca="1">IF(ISERROR(
IF(H181="","",IF(AND(YEAR(H181)='Cad Iniciais'!$D$6,I181="Ativo",TODAY()-H181&gt;90),"SIM",IF(AND(YEAR(H181)='Cad Iniciais'!$D$6,I181-H181&gt;90),"SIM","")))),"",IF(H181="","",IF(AND(YEAR(H181)='Cad Iniciais'!$D$6,I181="Ativo",TODAY()-H181&gt;90),"SIM",IF(AND(YEAR(H181)='Cad Iniciais'!$D$6,I181-H181&gt;90),"SIM",""))))</f>
        <v/>
      </c>
      <c r="W181" s="26" t="str">
        <f t="shared" si="56"/>
        <v/>
      </c>
      <c r="X181" s="26" t="str">
        <f t="shared" si="57"/>
        <v/>
      </c>
      <c r="Y181" s="26" t="str">
        <f t="shared" si="58"/>
        <v/>
      </c>
      <c r="Z181" s="26" t="str">
        <f t="shared" si="59"/>
        <v/>
      </c>
      <c r="AA181" s="26" t="str">
        <f>IF(ISERROR(
IF(W181="","",IF(AND(W181&lt;='Cad Iniciais'!$D$6,Y181&gt;'Cad Iniciais'!$D$6),1,0))),"",IF(W181="","",IF(AND(W181&lt;='Cad Iniciais'!$D$6,Y181&gt;'Cad Iniciais'!$D$6),1,0)))</f>
        <v/>
      </c>
      <c r="AB181" s="26" t="str">
        <f>IF(ISERROR(
IF(W181="","",IF(AND(W181&lt;=('Cad Iniciais'!$D$6-1),Y181&gt;'Cad Iniciais'!$D$6-1),1,0))),"",IF(W181="","",IF(W181="","",IF(AND(W181&lt;=('Cad Iniciais'!$D$6-1),Y181&gt;'Cad Iniciais'!$D$6-1),1,0))))</f>
        <v/>
      </c>
      <c r="AC181" s="61" t="str">
        <f>IF(ISERROR(
IF(I181="Ativo","",VLOOKUP(C181,Demissões!$C$6:$E$100,3,0))),"",IF(I181="Ativo","",VLOOKUP(C181,Demissões!$C$6:$E$100,3,0)))</f>
        <v/>
      </c>
      <c r="AD181" s="5"/>
      <c r="AE181" s="5"/>
      <c r="AF181" s="5"/>
      <c r="AG181" s="5"/>
      <c r="AH181" s="5"/>
      <c r="AI181" s="5"/>
      <c r="AJ181" s="70" t="str">
        <f>IF(C181="","",COUNTIF(Absenteismo!$D$6:$D$100,'Cadastro de Funcionários'!C181))</f>
        <v/>
      </c>
      <c r="AK181" s="70" t="str">
        <f>IF($C181="","",COUNTIFS(Absenteismo!$D$6:$D$100,'Cadastro de Funcionários'!$C181,Absenteismo!$E$6:$E$100,"Sim"))</f>
        <v/>
      </c>
      <c r="AL181" s="70" t="str">
        <f>IF($C181="","",COUNTIFS(Absenteismo!$D$6:$D$100,'Cadastro de Funcionários'!$C181,Absenteismo!$E$6:$E$100,"Não"))</f>
        <v/>
      </c>
      <c r="AM181" s="70" t="str">
        <f>IF($C181="","",COUNTIFS(Absenteismo!$D$6:$D$100,'Cadastro de Funcionários'!$C181,Absenteismo!$E$6:$E$100,"Sim",Absenteismo!$F$6:$F$100,"Sim"))</f>
        <v/>
      </c>
      <c r="AN181" s="70" t="str">
        <f>IF($C181="","",COUNTIFS(Absenteismo!$D$6:$D$100,'Cadastro de Funcionários'!$C181,Absenteismo!$E$6:$E$100,"Sim",Absenteismo!$F$6:$F$100,"Não"))</f>
        <v/>
      </c>
      <c r="AO181" s="26"/>
      <c r="AP181" s="26"/>
      <c r="AQ181" s="26"/>
    </row>
    <row r="182" spans="1:43" ht="22.5" customHeight="1">
      <c r="A182" s="29"/>
      <c r="B182" s="5"/>
      <c r="C182" s="37"/>
      <c r="D182" s="37"/>
      <c r="E182" s="37"/>
      <c r="F182" s="37"/>
      <c r="G182" s="37"/>
      <c r="H182" s="68"/>
      <c r="I182" s="68"/>
      <c r="J182" s="76" t="str">
        <f t="shared" si="50"/>
        <v/>
      </c>
      <c r="K182" s="5"/>
      <c r="L182" s="5" t="str">
        <f>IF(ISERROR(
IF(G182="","",VLOOKUP(C182,Promoções!$C$6:$F$292,4,0))),G182,IF(G182="","",VLOOKUP(C182,Promoções!$C$6:$F$292,4,0)))</f>
        <v/>
      </c>
      <c r="M182" s="5" t="str">
        <f>IF(ISERROR(
IF(L182="","",VLOOKUP(L182,'Cadastro de Cargos'!$C$7:$D$100,2,0))),"",IF(L182="","",VLOOKUP(L182,'Cadastro de Cargos'!$C$7:$D$100,2,0)))</f>
        <v/>
      </c>
      <c r="N182" s="5" t="str">
        <f t="shared" ca="1" si="51"/>
        <v/>
      </c>
      <c r="O182" s="57" t="str">
        <f t="shared" ca="1" si="52"/>
        <v/>
      </c>
      <c r="P182" s="57" t="str">
        <f>IF(ISERROR(
IF(W182="","",IF(AND(W182&lt;='Cad Iniciais'!$D$6,Y182&gt;'Cad Iniciais'!$D$6),1,0))),"",IF(W182="","",IF(AND(W182&lt;='Cad Iniciais'!$D$6,Y182&gt;'Cad Iniciais'!$D$6),1,0)))</f>
        <v/>
      </c>
      <c r="Q182" s="57" t="str">
        <f>IF(ISERROR(
IF(W182="","",IF(AND(W182&lt;=('Cad Iniciais'!$D$6-1),Y182&gt;'Cad Iniciais'!$D$6-1),1,0))),"",IF(W182="","",IF(W182="","",IF(AND(W182&lt;=('Cad Iniciais'!$D$6-1),Y182&gt;'Cad Iniciais'!$D$6-1),1,0))))</f>
        <v/>
      </c>
      <c r="R182" s="26" t="str">
        <f t="shared" ca="1" si="53"/>
        <v/>
      </c>
      <c r="S182" s="26" t="str">
        <f t="shared" ca="1" si="54"/>
        <v/>
      </c>
      <c r="T182" s="26" t="str">
        <f t="shared" ca="1" si="55"/>
        <v/>
      </c>
      <c r="U182" s="26" t="str">
        <f>IF(ISERROR(
IF(H182="","",IF(YEAR(H182)&lt;='Cad Iniciais'!$D$6,"SIM",""))),"",IF(H182="","",IF(YEAR(H182)&lt;='Cad Iniciais'!$D$6,"SIM","")))</f>
        <v/>
      </c>
      <c r="V182" s="26" t="str">
        <f ca="1">IF(ISERROR(
IF(H182="","",IF(AND(YEAR(H182)='Cad Iniciais'!$D$6,I182="Ativo",TODAY()-H182&gt;90),"SIM",IF(AND(YEAR(H182)='Cad Iniciais'!$D$6,I182-H182&gt;90),"SIM","")))),"",IF(H182="","",IF(AND(YEAR(H182)='Cad Iniciais'!$D$6,I182="Ativo",TODAY()-H182&gt;90),"SIM",IF(AND(YEAR(H182)='Cad Iniciais'!$D$6,I182-H182&gt;90),"SIM",""))))</f>
        <v/>
      </c>
      <c r="W182" s="26" t="str">
        <f t="shared" si="56"/>
        <v/>
      </c>
      <c r="X182" s="26" t="str">
        <f t="shared" si="57"/>
        <v/>
      </c>
      <c r="Y182" s="26" t="str">
        <f t="shared" si="58"/>
        <v/>
      </c>
      <c r="Z182" s="26" t="str">
        <f t="shared" si="59"/>
        <v/>
      </c>
      <c r="AA182" s="26" t="str">
        <f>IF(ISERROR(
IF(W182="","",IF(AND(W182&lt;='Cad Iniciais'!$D$6,Y182&gt;'Cad Iniciais'!$D$6),1,0))),"",IF(W182="","",IF(AND(W182&lt;='Cad Iniciais'!$D$6,Y182&gt;'Cad Iniciais'!$D$6),1,0)))</f>
        <v/>
      </c>
      <c r="AB182" s="26" t="str">
        <f>IF(ISERROR(
IF(W182="","",IF(AND(W182&lt;=('Cad Iniciais'!$D$6-1),Y182&gt;'Cad Iniciais'!$D$6-1),1,0))),"",IF(W182="","",IF(W182="","",IF(AND(W182&lt;=('Cad Iniciais'!$D$6-1),Y182&gt;'Cad Iniciais'!$D$6-1),1,0))))</f>
        <v/>
      </c>
      <c r="AC182" s="61" t="str">
        <f>IF(ISERROR(
IF(I182="Ativo","",VLOOKUP(C182,Demissões!$C$6:$E$100,3,0))),"",IF(I182="Ativo","",VLOOKUP(C182,Demissões!$C$6:$E$100,3,0)))</f>
        <v/>
      </c>
      <c r="AD182" s="5"/>
      <c r="AE182" s="5"/>
      <c r="AF182" s="5"/>
      <c r="AG182" s="5"/>
      <c r="AH182" s="5"/>
      <c r="AI182" s="5"/>
      <c r="AJ182" s="70" t="str">
        <f>IF(C182="","",COUNTIF(Absenteismo!$D$6:$D$100,'Cadastro de Funcionários'!C182))</f>
        <v/>
      </c>
      <c r="AK182" s="70" t="str">
        <f>IF($C182="","",COUNTIFS(Absenteismo!$D$6:$D$100,'Cadastro de Funcionários'!$C182,Absenteismo!$E$6:$E$100,"Sim"))</f>
        <v/>
      </c>
      <c r="AL182" s="70" t="str">
        <f>IF($C182="","",COUNTIFS(Absenteismo!$D$6:$D$100,'Cadastro de Funcionários'!$C182,Absenteismo!$E$6:$E$100,"Não"))</f>
        <v/>
      </c>
      <c r="AM182" s="70" t="str">
        <f>IF($C182="","",COUNTIFS(Absenteismo!$D$6:$D$100,'Cadastro de Funcionários'!$C182,Absenteismo!$E$6:$E$100,"Sim",Absenteismo!$F$6:$F$100,"Sim"))</f>
        <v/>
      </c>
      <c r="AN182" s="70" t="str">
        <f>IF($C182="","",COUNTIFS(Absenteismo!$D$6:$D$100,'Cadastro de Funcionários'!$C182,Absenteismo!$E$6:$E$100,"Sim",Absenteismo!$F$6:$F$100,"Não"))</f>
        <v/>
      </c>
      <c r="AO182" s="26"/>
      <c r="AP182" s="26"/>
      <c r="AQ182" s="26"/>
    </row>
    <row r="183" spans="1:43" ht="22.5" customHeight="1">
      <c r="A183" s="29"/>
      <c r="B183" s="5"/>
      <c r="C183" s="37"/>
      <c r="D183" s="37"/>
      <c r="E183" s="37"/>
      <c r="F183" s="37"/>
      <c r="G183" s="37"/>
      <c r="H183" s="68"/>
      <c r="I183" s="68"/>
      <c r="J183" s="76" t="str">
        <f t="shared" si="50"/>
        <v/>
      </c>
      <c r="K183" s="5"/>
      <c r="L183" s="5" t="str">
        <f>IF(ISERROR(
IF(G183="","",VLOOKUP(C183,Promoções!$C$6:$F$292,4,0))),G183,IF(G183="","",VLOOKUP(C183,Promoções!$C$6:$F$292,4,0)))</f>
        <v/>
      </c>
      <c r="M183" s="5" t="str">
        <f>IF(ISERROR(
IF(L183="","",VLOOKUP(L183,'Cadastro de Cargos'!$C$7:$D$100,2,0))),"",IF(L183="","",VLOOKUP(L183,'Cadastro de Cargos'!$C$7:$D$100,2,0)))</f>
        <v/>
      </c>
      <c r="N183" s="5" t="str">
        <f t="shared" ca="1" si="51"/>
        <v/>
      </c>
      <c r="O183" s="57" t="str">
        <f t="shared" ca="1" si="52"/>
        <v/>
      </c>
      <c r="P183" s="57" t="str">
        <f>IF(ISERROR(
IF(W183="","",IF(AND(W183&lt;='Cad Iniciais'!$D$6,Y183&gt;'Cad Iniciais'!$D$6),1,0))),"",IF(W183="","",IF(AND(W183&lt;='Cad Iniciais'!$D$6,Y183&gt;'Cad Iniciais'!$D$6),1,0)))</f>
        <v/>
      </c>
      <c r="Q183" s="57" t="str">
        <f>IF(ISERROR(
IF(W183="","",IF(AND(W183&lt;=('Cad Iniciais'!$D$6-1),Y183&gt;'Cad Iniciais'!$D$6-1),1,0))),"",IF(W183="","",IF(W183="","",IF(AND(W183&lt;=('Cad Iniciais'!$D$6-1),Y183&gt;'Cad Iniciais'!$D$6-1),1,0))))</f>
        <v/>
      </c>
      <c r="R183" s="26" t="str">
        <f t="shared" ca="1" si="53"/>
        <v/>
      </c>
      <c r="S183" s="26" t="str">
        <f t="shared" ca="1" si="54"/>
        <v/>
      </c>
      <c r="T183" s="26" t="str">
        <f t="shared" ca="1" si="55"/>
        <v/>
      </c>
      <c r="U183" s="26" t="str">
        <f>IF(ISERROR(
IF(H183="","",IF(YEAR(H183)&lt;='Cad Iniciais'!$D$6,"SIM",""))),"",IF(H183="","",IF(YEAR(H183)&lt;='Cad Iniciais'!$D$6,"SIM","")))</f>
        <v/>
      </c>
      <c r="V183" s="26" t="str">
        <f ca="1">IF(ISERROR(
IF(H183="","",IF(AND(YEAR(H183)='Cad Iniciais'!$D$6,I183="Ativo",TODAY()-H183&gt;90),"SIM",IF(AND(YEAR(H183)='Cad Iniciais'!$D$6,I183-H183&gt;90),"SIM","")))),"",IF(H183="","",IF(AND(YEAR(H183)='Cad Iniciais'!$D$6,I183="Ativo",TODAY()-H183&gt;90),"SIM",IF(AND(YEAR(H183)='Cad Iniciais'!$D$6,I183-H183&gt;90),"SIM",""))))</f>
        <v/>
      </c>
      <c r="W183" s="26" t="str">
        <f t="shared" si="56"/>
        <v/>
      </c>
      <c r="X183" s="26" t="str">
        <f t="shared" si="57"/>
        <v/>
      </c>
      <c r="Y183" s="26" t="str">
        <f t="shared" si="58"/>
        <v/>
      </c>
      <c r="Z183" s="26" t="str">
        <f t="shared" si="59"/>
        <v/>
      </c>
      <c r="AA183" s="26" t="str">
        <f>IF(ISERROR(
IF(W183="","",IF(AND(W183&lt;='Cad Iniciais'!$D$6,Y183&gt;'Cad Iniciais'!$D$6),1,0))),"",IF(W183="","",IF(AND(W183&lt;='Cad Iniciais'!$D$6,Y183&gt;'Cad Iniciais'!$D$6),1,0)))</f>
        <v/>
      </c>
      <c r="AB183" s="26" t="str">
        <f>IF(ISERROR(
IF(W183="","",IF(AND(W183&lt;=('Cad Iniciais'!$D$6-1),Y183&gt;'Cad Iniciais'!$D$6-1),1,0))),"",IF(W183="","",IF(W183="","",IF(AND(W183&lt;=('Cad Iniciais'!$D$6-1),Y183&gt;'Cad Iniciais'!$D$6-1),1,0))))</f>
        <v/>
      </c>
      <c r="AC183" s="61" t="str">
        <f>IF(ISERROR(
IF(I183="Ativo","",VLOOKUP(C183,Demissões!$C$6:$E$100,3,0))),"",IF(I183="Ativo","",VLOOKUP(C183,Demissões!$C$6:$E$100,3,0)))</f>
        <v/>
      </c>
      <c r="AD183" s="5"/>
      <c r="AE183" s="5"/>
      <c r="AF183" s="5"/>
      <c r="AG183" s="5"/>
      <c r="AH183" s="5"/>
      <c r="AI183" s="5"/>
      <c r="AJ183" s="70" t="str">
        <f>IF(C183="","",COUNTIF(Absenteismo!$D$6:$D$100,'Cadastro de Funcionários'!C183))</f>
        <v/>
      </c>
      <c r="AK183" s="70" t="str">
        <f>IF($C183="","",COUNTIFS(Absenteismo!$D$6:$D$100,'Cadastro de Funcionários'!$C183,Absenteismo!$E$6:$E$100,"Sim"))</f>
        <v/>
      </c>
      <c r="AL183" s="70" t="str">
        <f>IF($C183="","",COUNTIFS(Absenteismo!$D$6:$D$100,'Cadastro de Funcionários'!$C183,Absenteismo!$E$6:$E$100,"Não"))</f>
        <v/>
      </c>
      <c r="AM183" s="70" t="str">
        <f>IF($C183="","",COUNTIFS(Absenteismo!$D$6:$D$100,'Cadastro de Funcionários'!$C183,Absenteismo!$E$6:$E$100,"Sim",Absenteismo!$F$6:$F$100,"Sim"))</f>
        <v/>
      </c>
      <c r="AN183" s="70" t="str">
        <f>IF($C183="","",COUNTIFS(Absenteismo!$D$6:$D$100,'Cadastro de Funcionários'!$C183,Absenteismo!$E$6:$E$100,"Sim",Absenteismo!$F$6:$F$100,"Não"))</f>
        <v/>
      </c>
      <c r="AO183" s="26"/>
      <c r="AP183" s="26"/>
      <c r="AQ183" s="26"/>
    </row>
    <row r="184" spans="1:43" ht="22.5" customHeight="1">
      <c r="A184" s="29"/>
      <c r="B184" s="5"/>
      <c r="C184" s="37"/>
      <c r="D184" s="37"/>
      <c r="E184" s="37"/>
      <c r="F184" s="37"/>
      <c r="G184" s="37"/>
      <c r="H184" s="68"/>
      <c r="I184" s="68"/>
      <c r="J184" s="76" t="str">
        <f t="shared" si="50"/>
        <v/>
      </c>
      <c r="K184" s="5"/>
      <c r="L184" s="5" t="str">
        <f>IF(ISERROR(
IF(G184="","",VLOOKUP(C184,Promoções!$C$6:$F$292,4,0))),G184,IF(G184="","",VLOOKUP(C184,Promoções!$C$6:$F$292,4,0)))</f>
        <v/>
      </c>
      <c r="M184" s="5" t="str">
        <f>IF(ISERROR(
IF(L184="","",VLOOKUP(L184,'Cadastro de Cargos'!$C$7:$D$100,2,0))),"",IF(L184="","",VLOOKUP(L184,'Cadastro de Cargos'!$C$7:$D$100,2,0)))</f>
        <v/>
      </c>
      <c r="N184" s="5" t="str">
        <f t="shared" ca="1" si="51"/>
        <v/>
      </c>
      <c r="O184" s="57" t="str">
        <f t="shared" ca="1" si="52"/>
        <v/>
      </c>
      <c r="P184" s="57" t="str">
        <f>IF(ISERROR(
IF(W184="","",IF(AND(W184&lt;='Cad Iniciais'!$D$6,Y184&gt;'Cad Iniciais'!$D$6),1,0))),"",IF(W184="","",IF(AND(W184&lt;='Cad Iniciais'!$D$6,Y184&gt;'Cad Iniciais'!$D$6),1,0)))</f>
        <v/>
      </c>
      <c r="Q184" s="57" t="str">
        <f>IF(ISERROR(
IF(W184="","",IF(AND(W184&lt;=('Cad Iniciais'!$D$6-1),Y184&gt;'Cad Iniciais'!$D$6-1),1,0))),"",IF(W184="","",IF(W184="","",IF(AND(W184&lt;=('Cad Iniciais'!$D$6-1),Y184&gt;'Cad Iniciais'!$D$6-1),1,0))))</f>
        <v/>
      </c>
      <c r="R184" s="26" t="str">
        <f t="shared" ca="1" si="53"/>
        <v/>
      </c>
      <c r="S184" s="26" t="str">
        <f t="shared" ca="1" si="54"/>
        <v/>
      </c>
      <c r="T184" s="26" t="str">
        <f t="shared" ca="1" si="55"/>
        <v/>
      </c>
      <c r="U184" s="26" t="str">
        <f>IF(ISERROR(
IF(H184="","",IF(YEAR(H184)&lt;='Cad Iniciais'!$D$6,"SIM",""))),"",IF(H184="","",IF(YEAR(H184)&lt;='Cad Iniciais'!$D$6,"SIM","")))</f>
        <v/>
      </c>
      <c r="V184" s="26" t="str">
        <f ca="1">IF(ISERROR(
IF(H184="","",IF(AND(YEAR(H184)='Cad Iniciais'!$D$6,I184="Ativo",TODAY()-H184&gt;90),"SIM",IF(AND(YEAR(H184)='Cad Iniciais'!$D$6,I184-H184&gt;90),"SIM","")))),"",IF(H184="","",IF(AND(YEAR(H184)='Cad Iniciais'!$D$6,I184="Ativo",TODAY()-H184&gt;90),"SIM",IF(AND(YEAR(H184)='Cad Iniciais'!$D$6,I184-H184&gt;90),"SIM",""))))</f>
        <v/>
      </c>
      <c r="W184" s="26" t="str">
        <f t="shared" si="56"/>
        <v/>
      </c>
      <c r="X184" s="26" t="str">
        <f t="shared" si="57"/>
        <v/>
      </c>
      <c r="Y184" s="26" t="str">
        <f t="shared" si="58"/>
        <v/>
      </c>
      <c r="Z184" s="26" t="str">
        <f t="shared" si="59"/>
        <v/>
      </c>
      <c r="AA184" s="26" t="str">
        <f>IF(ISERROR(
IF(W184="","",IF(AND(W184&lt;='Cad Iniciais'!$D$6,Y184&gt;'Cad Iniciais'!$D$6),1,0))),"",IF(W184="","",IF(AND(W184&lt;='Cad Iniciais'!$D$6,Y184&gt;'Cad Iniciais'!$D$6),1,0)))</f>
        <v/>
      </c>
      <c r="AB184" s="26" t="str">
        <f>IF(ISERROR(
IF(W184="","",IF(AND(W184&lt;=('Cad Iniciais'!$D$6-1),Y184&gt;'Cad Iniciais'!$D$6-1),1,0))),"",IF(W184="","",IF(W184="","",IF(AND(W184&lt;=('Cad Iniciais'!$D$6-1),Y184&gt;'Cad Iniciais'!$D$6-1),1,0))))</f>
        <v/>
      </c>
      <c r="AC184" s="61" t="str">
        <f>IF(ISERROR(
IF(I184="Ativo","",VLOOKUP(C184,Demissões!$C$6:$E$100,3,0))),"",IF(I184="Ativo","",VLOOKUP(C184,Demissões!$C$6:$E$100,3,0)))</f>
        <v/>
      </c>
      <c r="AD184" s="5"/>
      <c r="AE184" s="5"/>
      <c r="AF184" s="5"/>
      <c r="AG184" s="5"/>
      <c r="AH184" s="5"/>
      <c r="AI184" s="5"/>
      <c r="AJ184" s="70" t="str">
        <f>IF(C184="","",COUNTIF(Absenteismo!$D$6:$D$100,'Cadastro de Funcionários'!C184))</f>
        <v/>
      </c>
      <c r="AK184" s="70" t="str">
        <f>IF($C184="","",COUNTIFS(Absenteismo!$D$6:$D$100,'Cadastro de Funcionários'!$C184,Absenteismo!$E$6:$E$100,"Sim"))</f>
        <v/>
      </c>
      <c r="AL184" s="70" t="str">
        <f>IF($C184="","",COUNTIFS(Absenteismo!$D$6:$D$100,'Cadastro de Funcionários'!$C184,Absenteismo!$E$6:$E$100,"Não"))</f>
        <v/>
      </c>
      <c r="AM184" s="70" t="str">
        <f>IF($C184="","",COUNTIFS(Absenteismo!$D$6:$D$100,'Cadastro de Funcionários'!$C184,Absenteismo!$E$6:$E$100,"Sim",Absenteismo!$F$6:$F$100,"Sim"))</f>
        <v/>
      </c>
      <c r="AN184" s="70" t="str">
        <f>IF($C184="","",COUNTIFS(Absenteismo!$D$6:$D$100,'Cadastro de Funcionários'!$C184,Absenteismo!$E$6:$E$100,"Sim",Absenteismo!$F$6:$F$100,"Não"))</f>
        <v/>
      </c>
      <c r="AO184" s="26"/>
      <c r="AP184" s="26"/>
      <c r="AQ184" s="26"/>
    </row>
    <row r="185" spans="1:43" ht="22.5" customHeight="1">
      <c r="A185" s="29"/>
      <c r="B185" s="5"/>
      <c r="C185" s="37"/>
      <c r="D185" s="37"/>
      <c r="E185" s="37"/>
      <c r="F185" s="37"/>
      <c r="G185" s="37"/>
      <c r="H185" s="68"/>
      <c r="I185" s="68"/>
      <c r="J185" s="76" t="str">
        <f t="shared" si="50"/>
        <v/>
      </c>
      <c r="K185" s="5"/>
      <c r="L185" s="5" t="str">
        <f>IF(ISERROR(
IF(G185="","",VLOOKUP(C185,Promoções!$C$6:$F$292,4,0))),G185,IF(G185="","",VLOOKUP(C185,Promoções!$C$6:$F$292,4,0)))</f>
        <v/>
      </c>
      <c r="M185" s="5" t="str">
        <f>IF(ISERROR(
IF(L185="","",VLOOKUP(L185,'Cadastro de Cargos'!$C$7:$D$100,2,0))),"",IF(L185="","",VLOOKUP(L185,'Cadastro de Cargos'!$C$7:$D$100,2,0)))</f>
        <v/>
      </c>
      <c r="N185" s="5" t="str">
        <f t="shared" ca="1" si="51"/>
        <v/>
      </c>
      <c r="O185" s="57" t="str">
        <f t="shared" ca="1" si="52"/>
        <v/>
      </c>
      <c r="P185" s="57" t="str">
        <f>IF(ISERROR(
IF(W185="","",IF(AND(W185&lt;='Cad Iniciais'!$D$6,Y185&gt;'Cad Iniciais'!$D$6),1,0))),"",IF(W185="","",IF(AND(W185&lt;='Cad Iniciais'!$D$6,Y185&gt;'Cad Iniciais'!$D$6),1,0)))</f>
        <v/>
      </c>
      <c r="Q185" s="57" t="str">
        <f>IF(ISERROR(
IF(W185="","",IF(AND(W185&lt;=('Cad Iniciais'!$D$6-1),Y185&gt;'Cad Iniciais'!$D$6-1),1,0))),"",IF(W185="","",IF(W185="","",IF(AND(W185&lt;=('Cad Iniciais'!$D$6-1),Y185&gt;'Cad Iniciais'!$D$6-1),1,0))))</f>
        <v/>
      </c>
      <c r="R185" s="26" t="str">
        <f t="shared" ca="1" si="53"/>
        <v/>
      </c>
      <c r="S185" s="26" t="str">
        <f t="shared" ca="1" si="54"/>
        <v/>
      </c>
      <c r="T185" s="26" t="str">
        <f t="shared" ca="1" si="55"/>
        <v/>
      </c>
      <c r="U185" s="26" t="str">
        <f>IF(ISERROR(
IF(H185="","",IF(YEAR(H185)&lt;='Cad Iniciais'!$D$6,"SIM",""))),"",IF(H185="","",IF(YEAR(H185)&lt;='Cad Iniciais'!$D$6,"SIM","")))</f>
        <v/>
      </c>
      <c r="V185" s="26" t="str">
        <f ca="1">IF(ISERROR(
IF(H185="","",IF(AND(YEAR(H185)='Cad Iniciais'!$D$6,I185="Ativo",TODAY()-H185&gt;90),"SIM",IF(AND(YEAR(H185)='Cad Iniciais'!$D$6,I185-H185&gt;90),"SIM","")))),"",IF(H185="","",IF(AND(YEAR(H185)='Cad Iniciais'!$D$6,I185="Ativo",TODAY()-H185&gt;90),"SIM",IF(AND(YEAR(H185)='Cad Iniciais'!$D$6,I185-H185&gt;90),"SIM",""))))</f>
        <v/>
      </c>
      <c r="W185" s="26" t="str">
        <f t="shared" si="56"/>
        <v/>
      </c>
      <c r="X185" s="26" t="str">
        <f t="shared" si="57"/>
        <v/>
      </c>
      <c r="Y185" s="26" t="str">
        <f t="shared" si="58"/>
        <v/>
      </c>
      <c r="Z185" s="26" t="str">
        <f t="shared" si="59"/>
        <v/>
      </c>
      <c r="AA185" s="26" t="str">
        <f>IF(ISERROR(
IF(W185="","",IF(AND(W185&lt;='Cad Iniciais'!$D$6,Y185&gt;'Cad Iniciais'!$D$6),1,0))),"",IF(W185="","",IF(AND(W185&lt;='Cad Iniciais'!$D$6,Y185&gt;'Cad Iniciais'!$D$6),1,0)))</f>
        <v/>
      </c>
      <c r="AB185" s="26" t="str">
        <f>IF(ISERROR(
IF(W185="","",IF(AND(W185&lt;=('Cad Iniciais'!$D$6-1),Y185&gt;'Cad Iniciais'!$D$6-1),1,0))),"",IF(W185="","",IF(W185="","",IF(AND(W185&lt;=('Cad Iniciais'!$D$6-1),Y185&gt;'Cad Iniciais'!$D$6-1),1,0))))</f>
        <v/>
      </c>
      <c r="AC185" s="61" t="str">
        <f>IF(ISERROR(
IF(I185="Ativo","",VLOOKUP(C185,Demissões!$C$6:$E$100,3,0))),"",IF(I185="Ativo","",VLOOKUP(C185,Demissões!$C$6:$E$100,3,0)))</f>
        <v/>
      </c>
      <c r="AD185" s="5"/>
      <c r="AE185" s="5"/>
      <c r="AF185" s="5"/>
      <c r="AG185" s="5"/>
      <c r="AH185" s="5"/>
      <c r="AI185" s="5"/>
      <c r="AJ185" s="70" t="str">
        <f>IF(C185="","",COUNTIF(Absenteismo!$D$6:$D$100,'Cadastro de Funcionários'!C185))</f>
        <v/>
      </c>
      <c r="AK185" s="70" t="str">
        <f>IF($C185="","",COUNTIFS(Absenteismo!$D$6:$D$100,'Cadastro de Funcionários'!$C185,Absenteismo!$E$6:$E$100,"Sim"))</f>
        <v/>
      </c>
      <c r="AL185" s="70" t="str">
        <f>IF($C185="","",COUNTIFS(Absenteismo!$D$6:$D$100,'Cadastro de Funcionários'!$C185,Absenteismo!$E$6:$E$100,"Não"))</f>
        <v/>
      </c>
      <c r="AM185" s="70" t="str">
        <f>IF($C185="","",COUNTIFS(Absenteismo!$D$6:$D$100,'Cadastro de Funcionários'!$C185,Absenteismo!$E$6:$E$100,"Sim",Absenteismo!$F$6:$F$100,"Sim"))</f>
        <v/>
      </c>
      <c r="AN185" s="70" t="str">
        <f>IF($C185="","",COUNTIFS(Absenteismo!$D$6:$D$100,'Cadastro de Funcionários'!$C185,Absenteismo!$E$6:$E$100,"Sim",Absenteismo!$F$6:$F$100,"Não"))</f>
        <v/>
      </c>
      <c r="AO185" s="26"/>
      <c r="AP185" s="26"/>
      <c r="AQ185" s="26"/>
    </row>
    <row r="186" spans="1:43" ht="22.5" customHeight="1">
      <c r="A186" s="29"/>
      <c r="B186" s="5"/>
      <c r="C186" s="37"/>
      <c r="D186" s="37"/>
      <c r="E186" s="37"/>
      <c r="F186" s="37"/>
      <c r="G186" s="37"/>
      <c r="H186" s="68"/>
      <c r="I186" s="68"/>
      <c r="J186" s="76" t="str">
        <f t="shared" si="50"/>
        <v/>
      </c>
      <c r="K186" s="5"/>
      <c r="L186" s="5" t="str">
        <f>IF(ISERROR(
IF(G186="","",VLOOKUP(C186,Promoções!$C$6:$F$292,4,0))),G186,IF(G186="","",VLOOKUP(C186,Promoções!$C$6:$F$292,4,0)))</f>
        <v/>
      </c>
      <c r="M186" s="5" t="str">
        <f>IF(ISERROR(
IF(L186="","",VLOOKUP(L186,'Cadastro de Cargos'!$C$7:$D$100,2,0))),"",IF(L186="","",VLOOKUP(L186,'Cadastro de Cargos'!$C$7:$D$100,2,0)))</f>
        <v/>
      </c>
      <c r="N186" s="5" t="str">
        <f t="shared" ca="1" si="51"/>
        <v/>
      </c>
      <c r="O186" s="57" t="str">
        <f t="shared" ca="1" si="52"/>
        <v/>
      </c>
      <c r="P186" s="57" t="str">
        <f>IF(ISERROR(
IF(W186="","",IF(AND(W186&lt;='Cad Iniciais'!$D$6,Y186&gt;'Cad Iniciais'!$D$6),1,0))),"",IF(W186="","",IF(AND(W186&lt;='Cad Iniciais'!$D$6,Y186&gt;'Cad Iniciais'!$D$6),1,0)))</f>
        <v/>
      </c>
      <c r="Q186" s="57" t="str">
        <f>IF(ISERROR(
IF(W186="","",IF(AND(W186&lt;=('Cad Iniciais'!$D$6-1),Y186&gt;'Cad Iniciais'!$D$6-1),1,0))),"",IF(W186="","",IF(W186="","",IF(AND(W186&lt;=('Cad Iniciais'!$D$6-1),Y186&gt;'Cad Iniciais'!$D$6-1),1,0))))</f>
        <v/>
      </c>
      <c r="R186" s="26" t="str">
        <f t="shared" ca="1" si="53"/>
        <v/>
      </c>
      <c r="S186" s="26" t="str">
        <f t="shared" ca="1" si="54"/>
        <v/>
      </c>
      <c r="T186" s="26" t="str">
        <f t="shared" ca="1" si="55"/>
        <v/>
      </c>
      <c r="U186" s="26" t="str">
        <f>IF(ISERROR(
IF(H186="","",IF(YEAR(H186)&lt;='Cad Iniciais'!$D$6,"SIM",""))),"",IF(H186="","",IF(YEAR(H186)&lt;='Cad Iniciais'!$D$6,"SIM","")))</f>
        <v/>
      </c>
      <c r="V186" s="26" t="str">
        <f ca="1">IF(ISERROR(
IF(H186="","",IF(AND(YEAR(H186)='Cad Iniciais'!$D$6,I186="Ativo",TODAY()-H186&gt;90),"SIM",IF(AND(YEAR(H186)='Cad Iniciais'!$D$6,I186-H186&gt;90),"SIM","")))),"",IF(H186="","",IF(AND(YEAR(H186)='Cad Iniciais'!$D$6,I186="Ativo",TODAY()-H186&gt;90),"SIM",IF(AND(YEAR(H186)='Cad Iniciais'!$D$6,I186-H186&gt;90),"SIM",""))))</f>
        <v/>
      </c>
      <c r="W186" s="26" t="str">
        <f t="shared" si="56"/>
        <v/>
      </c>
      <c r="X186" s="26" t="str">
        <f t="shared" si="57"/>
        <v/>
      </c>
      <c r="Y186" s="26" t="str">
        <f t="shared" si="58"/>
        <v/>
      </c>
      <c r="Z186" s="26" t="str">
        <f t="shared" si="59"/>
        <v/>
      </c>
      <c r="AA186" s="26" t="str">
        <f>IF(ISERROR(
IF(W186="","",IF(AND(W186&lt;='Cad Iniciais'!$D$6,Y186&gt;'Cad Iniciais'!$D$6),1,0))),"",IF(W186="","",IF(AND(W186&lt;='Cad Iniciais'!$D$6,Y186&gt;'Cad Iniciais'!$D$6),1,0)))</f>
        <v/>
      </c>
      <c r="AB186" s="26" t="str">
        <f>IF(ISERROR(
IF(W186="","",IF(AND(W186&lt;=('Cad Iniciais'!$D$6-1),Y186&gt;'Cad Iniciais'!$D$6-1),1,0))),"",IF(W186="","",IF(W186="","",IF(AND(W186&lt;=('Cad Iniciais'!$D$6-1),Y186&gt;'Cad Iniciais'!$D$6-1),1,0))))</f>
        <v/>
      </c>
      <c r="AC186" s="61" t="str">
        <f>IF(ISERROR(
IF(I186="Ativo","",VLOOKUP(C186,Demissões!$C$6:$E$100,3,0))),"",IF(I186="Ativo","",VLOOKUP(C186,Demissões!$C$6:$E$100,3,0)))</f>
        <v/>
      </c>
      <c r="AD186" s="5"/>
      <c r="AE186" s="5"/>
      <c r="AF186" s="5"/>
      <c r="AG186" s="5"/>
      <c r="AH186" s="5"/>
      <c r="AI186" s="5"/>
      <c r="AJ186" s="70" t="str">
        <f>IF(C186="","",COUNTIF(Absenteismo!$D$6:$D$100,'Cadastro de Funcionários'!C186))</f>
        <v/>
      </c>
      <c r="AK186" s="70" t="str">
        <f>IF($C186="","",COUNTIFS(Absenteismo!$D$6:$D$100,'Cadastro de Funcionários'!$C186,Absenteismo!$E$6:$E$100,"Sim"))</f>
        <v/>
      </c>
      <c r="AL186" s="70" t="str">
        <f>IF($C186="","",COUNTIFS(Absenteismo!$D$6:$D$100,'Cadastro de Funcionários'!$C186,Absenteismo!$E$6:$E$100,"Não"))</f>
        <v/>
      </c>
      <c r="AM186" s="70" t="str">
        <f>IF($C186="","",COUNTIFS(Absenteismo!$D$6:$D$100,'Cadastro de Funcionários'!$C186,Absenteismo!$E$6:$E$100,"Sim",Absenteismo!$F$6:$F$100,"Sim"))</f>
        <v/>
      </c>
      <c r="AN186" s="70" t="str">
        <f>IF($C186="","",COUNTIFS(Absenteismo!$D$6:$D$100,'Cadastro de Funcionários'!$C186,Absenteismo!$E$6:$E$100,"Sim",Absenteismo!$F$6:$F$100,"Não"))</f>
        <v/>
      </c>
      <c r="AO186" s="26"/>
      <c r="AP186" s="26"/>
      <c r="AQ186" s="26"/>
    </row>
    <row r="187" spans="1:43" ht="22.5" customHeight="1">
      <c r="A187" s="29"/>
      <c r="B187" s="5"/>
      <c r="C187" s="37"/>
      <c r="D187" s="37"/>
      <c r="E187" s="37"/>
      <c r="F187" s="37"/>
      <c r="G187" s="37"/>
      <c r="H187" s="68"/>
      <c r="I187" s="68"/>
      <c r="J187" s="76" t="str">
        <f t="shared" si="50"/>
        <v/>
      </c>
      <c r="K187" s="5"/>
      <c r="L187" s="5" t="str">
        <f>IF(ISERROR(
IF(G187="","",VLOOKUP(C187,Promoções!$C$6:$F$292,4,0))),G187,IF(G187="","",VLOOKUP(C187,Promoções!$C$6:$F$292,4,0)))</f>
        <v/>
      </c>
      <c r="M187" s="5" t="str">
        <f>IF(ISERROR(
IF(L187="","",VLOOKUP(L187,'Cadastro de Cargos'!$C$7:$D$100,2,0))),"",IF(L187="","",VLOOKUP(L187,'Cadastro de Cargos'!$C$7:$D$100,2,0)))</f>
        <v/>
      </c>
      <c r="N187" s="5" t="str">
        <f t="shared" ca="1" si="51"/>
        <v/>
      </c>
      <c r="O187" s="57" t="str">
        <f t="shared" ca="1" si="52"/>
        <v/>
      </c>
      <c r="P187" s="57" t="str">
        <f>IF(ISERROR(
IF(W187="","",IF(AND(W187&lt;='Cad Iniciais'!$D$6,Y187&gt;'Cad Iniciais'!$D$6),1,0))),"",IF(W187="","",IF(AND(W187&lt;='Cad Iniciais'!$D$6,Y187&gt;'Cad Iniciais'!$D$6),1,0)))</f>
        <v/>
      </c>
      <c r="Q187" s="57" t="str">
        <f>IF(ISERROR(
IF(W187="","",IF(AND(W187&lt;=('Cad Iniciais'!$D$6-1),Y187&gt;'Cad Iniciais'!$D$6-1),1,0))),"",IF(W187="","",IF(W187="","",IF(AND(W187&lt;=('Cad Iniciais'!$D$6-1),Y187&gt;'Cad Iniciais'!$D$6-1),1,0))))</f>
        <v/>
      </c>
      <c r="R187" s="26" t="str">
        <f t="shared" ca="1" si="53"/>
        <v/>
      </c>
      <c r="S187" s="26" t="str">
        <f t="shared" ca="1" si="54"/>
        <v/>
      </c>
      <c r="T187" s="26" t="str">
        <f t="shared" ca="1" si="55"/>
        <v/>
      </c>
      <c r="U187" s="26" t="str">
        <f>IF(ISERROR(
IF(H187="","",IF(YEAR(H187)&lt;='Cad Iniciais'!$D$6,"SIM",""))),"",IF(H187="","",IF(YEAR(H187)&lt;='Cad Iniciais'!$D$6,"SIM","")))</f>
        <v/>
      </c>
      <c r="V187" s="26" t="str">
        <f ca="1">IF(ISERROR(
IF(H187="","",IF(AND(YEAR(H187)='Cad Iniciais'!$D$6,I187="Ativo",TODAY()-H187&gt;90),"SIM",IF(AND(YEAR(H187)='Cad Iniciais'!$D$6,I187-H187&gt;90),"SIM","")))),"",IF(H187="","",IF(AND(YEAR(H187)='Cad Iniciais'!$D$6,I187="Ativo",TODAY()-H187&gt;90),"SIM",IF(AND(YEAR(H187)='Cad Iniciais'!$D$6,I187-H187&gt;90),"SIM",""))))</f>
        <v/>
      </c>
      <c r="W187" s="26" t="str">
        <f t="shared" si="56"/>
        <v/>
      </c>
      <c r="X187" s="26" t="str">
        <f t="shared" si="57"/>
        <v/>
      </c>
      <c r="Y187" s="26" t="str">
        <f t="shared" si="58"/>
        <v/>
      </c>
      <c r="Z187" s="26" t="str">
        <f t="shared" si="59"/>
        <v/>
      </c>
      <c r="AA187" s="26" t="str">
        <f>IF(ISERROR(
IF(W187="","",IF(AND(W187&lt;='Cad Iniciais'!$D$6,Y187&gt;'Cad Iniciais'!$D$6),1,0))),"",IF(W187="","",IF(AND(W187&lt;='Cad Iniciais'!$D$6,Y187&gt;'Cad Iniciais'!$D$6),1,0)))</f>
        <v/>
      </c>
      <c r="AB187" s="26" t="str">
        <f>IF(ISERROR(
IF(W187="","",IF(AND(W187&lt;=('Cad Iniciais'!$D$6-1),Y187&gt;'Cad Iniciais'!$D$6-1),1,0))),"",IF(W187="","",IF(W187="","",IF(AND(W187&lt;=('Cad Iniciais'!$D$6-1),Y187&gt;'Cad Iniciais'!$D$6-1),1,0))))</f>
        <v/>
      </c>
      <c r="AC187" s="61" t="str">
        <f>IF(ISERROR(
IF(I187="Ativo","",VLOOKUP(C187,Demissões!$C$6:$E$100,3,0))),"",IF(I187="Ativo","",VLOOKUP(C187,Demissões!$C$6:$E$100,3,0)))</f>
        <v/>
      </c>
      <c r="AD187" s="5"/>
      <c r="AE187" s="5"/>
      <c r="AF187" s="5"/>
      <c r="AG187" s="5"/>
      <c r="AH187" s="5"/>
      <c r="AI187" s="5"/>
      <c r="AJ187" s="70" t="str">
        <f>IF(C187="","",COUNTIF(Absenteismo!$D$6:$D$100,'Cadastro de Funcionários'!C187))</f>
        <v/>
      </c>
      <c r="AK187" s="70" t="str">
        <f>IF($C187="","",COUNTIFS(Absenteismo!$D$6:$D$100,'Cadastro de Funcionários'!$C187,Absenteismo!$E$6:$E$100,"Sim"))</f>
        <v/>
      </c>
      <c r="AL187" s="70" t="str">
        <f>IF($C187="","",COUNTIFS(Absenteismo!$D$6:$D$100,'Cadastro de Funcionários'!$C187,Absenteismo!$E$6:$E$100,"Não"))</f>
        <v/>
      </c>
      <c r="AM187" s="70" t="str">
        <f>IF($C187="","",COUNTIFS(Absenteismo!$D$6:$D$100,'Cadastro de Funcionários'!$C187,Absenteismo!$E$6:$E$100,"Sim",Absenteismo!$F$6:$F$100,"Sim"))</f>
        <v/>
      </c>
      <c r="AN187" s="70" t="str">
        <f>IF($C187="","",COUNTIFS(Absenteismo!$D$6:$D$100,'Cadastro de Funcionários'!$C187,Absenteismo!$E$6:$E$100,"Sim",Absenteismo!$F$6:$F$100,"Não"))</f>
        <v/>
      </c>
      <c r="AO187" s="26"/>
      <c r="AP187" s="26"/>
      <c r="AQ187" s="26"/>
    </row>
    <row r="188" spans="1:43" ht="22.5" customHeight="1">
      <c r="A188" s="29"/>
      <c r="B188" s="5"/>
      <c r="C188" s="37"/>
      <c r="D188" s="37"/>
      <c r="E188" s="37"/>
      <c r="F188" s="37"/>
      <c r="G188" s="37"/>
      <c r="H188" s="68"/>
      <c r="I188" s="68"/>
      <c r="J188" s="76" t="str">
        <f t="shared" si="50"/>
        <v/>
      </c>
      <c r="K188" s="5"/>
      <c r="L188" s="5" t="str">
        <f>IF(ISERROR(
IF(G188="","",VLOOKUP(C188,Promoções!$C$6:$F$292,4,0))),G188,IF(G188="","",VLOOKUP(C188,Promoções!$C$6:$F$292,4,0)))</f>
        <v/>
      </c>
      <c r="M188" s="5" t="str">
        <f>IF(ISERROR(
IF(L188="","",VLOOKUP(L188,'Cadastro de Cargos'!$C$7:$D$100,2,0))),"",IF(L188="","",VLOOKUP(L188,'Cadastro de Cargos'!$C$7:$D$100,2,0)))</f>
        <v/>
      </c>
      <c r="N188" s="5" t="str">
        <f t="shared" ca="1" si="51"/>
        <v/>
      </c>
      <c r="O188" s="57" t="str">
        <f t="shared" ca="1" si="52"/>
        <v/>
      </c>
      <c r="P188" s="57" t="str">
        <f>IF(ISERROR(
IF(W188="","",IF(AND(W188&lt;='Cad Iniciais'!$D$6,Y188&gt;'Cad Iniciais'!$D$6),1,0))),"",IF(W188="","",IF(AND(W188&lt;='Cad Iniciais'!$D$6,Y188&gt;'Cad Iniciais'!$D$6),1,0)))</f>
        <v/>
      </c>
      <c r="Q188" s="57" t="str">
        <f>IF(ISERROR(
IF(W188="","",IF(AND(W188&lt;=('Cad Iniciais'!$D$6-1),Y188&gt;'Cad Iniciais'!$D$6-1),1,0))),"",IF(W188="","",IF(W188="","",IF(AND(W188&lt;=('Cad Iniciais'!$D$6-1),Y188&gt;'Cad Iniciais'!$D$6-1),1,0))))</f>
        <v/>
      </c>
      <c r="R188" s="26" t="str">
        <f t="shared" ca="1" si="53"/>
        <v/>
      </c>
      <c r="S188" s="26" t="str">
        <f t="shared" ca="1" si="54"/>
        <v/>
      </c>
      <c r="T188" s="26" t="str">
        <f t="shared" ca="1" si="55"/>
        <v/>
      </c>
      <c r="U188" s="26" t="str">
        <f>IF(ISERROR(
IF(H188="","",IF(YEAR(H188)&lt;='Cad Iniciais'!$D$6,"SIM",""))),"",IF(H188="","",IF(YEAR(H188)&lt;='Cad Iniciais'!$D$6,"SIM","")))</f>
        <v/>
      </c>
      <c r="V188" s="26" t="str">
        <f ca="1">IF(ISERROR(
IF(H188="","",IF(AND(YEAR(H188)='Cad Iniciais'!$D$6,I188="Ativo",TODAY()-H188&gt;90),"SIM",IF(AND(YEAR(H188)='Cad Iniciais'!$D$6,I188-H188&gt;90),"SIM","")))),"",IF(H188="","",IF(AND(YEAR(H188)='Cad Iniciais'!$D$6,I188="Ativo",TODAY()-H188&gt;90),"SIM",IF(AND(YEAR(H188)='Cad Iniciais'!$D$6,I188-H188&gt;90),"SIM",""))))</f>
        <v/>
      </c>
      <c r="W188" s="26" t="str">
        <f t="shared" si="56"/>
        <v/>
      </c>
      <c r="X188" s="26" t="str">
        <f t="shared" si="57"/>
        <v/>
      </c>
      <c r="Y188" s="26" t="str">
        <f t="shared" si="58"/>
        <v/>
      </c>
      <c r="Z188" s="26" t="str">
        <f t="shared" si="59"/>
        <v/>
      </c>
      <c r="AA188" s="26" t="str">
        <f>IF(ISERROR(
IF(W188="","",IF(AND(W188&lt;='Cad Iniciais'!$D$6,Y188&gt;'Cad Iniciais'!$D$6),1,0))),"",IF(W188="","",IF(AND(W188&lt;='Cad Iniciais'!$D$6,Y188&gt;'Cad Iniciais'!$D$6),1,0)))</f>
        <v/>
      </c>
      <c r="AB188" s="26" t="str">
        <f>IF(ISERROR(
IF(W188="","",IF(AND(W188&lt;=('Cad Iniciais'!$D$6-1),Y188&gt;'Cad Iniciais'!$D$6-1),1,0))),"",IF(W188="","",IF(W188="","",IF(AND(W188&lt;=('Cad Iniciais'!$D$6-1),Y188&gt;'Cad Iniciais'!$D$6-1),1,0))))</f>
        <v/>
      </c>
      <c r="AC188" s="61" t="str">
        <f>IF(ISERROR(
IF(I188="Ativo","",VLOOKUP(C188,Demissões!$C$6:$E$100,3,0))),"",IF(I188="Ativo","",VLOOKUP(C188,Demissões!$C$6:$E$100,3,0)))</f>
        <v/>
      </c>
      <c r="AD188" s="5"/>
      <c r="AE188" s="5"/>
      <c r="AF188" s="5"/>
      <c r="AG188" s="5"/>
      <c r="AH188" s="5"/>
      <c r="AI188" s="5"/>
      <c r="AJ188" s="70" t="str">
        <f>IF(C188="","",COUNTIF(Absenteismo!$D$6:$D$100,'Cadastro de Funcionários'!C188))</f>
        <v/>
      </c>
      <c r="AK188" s="70" t="str">
        <f>IF($C188="","",COUNTIFS(Absenteismo!$D$6:$D$100,'Cadastro de Funcionários'!$C188,Absenteismo!$E$6:$E$100,"Sim"))</f>
        <v/>
      </c>
      <c r="AL188" s="70" t="str">
        <f>IF($C188="","",COUNTIFS(Absenteismo!$D$6:$D$100,'Cadastro de Funcionários'!$C188,Absenteismo!$E$6:$E$100,"Não"))</f>
        <v/>
      </c>
      <c r="AM188" s="70" t="str">
        <f>IF($C188="","",COUNTIFS(Absenteismo!$D$6:$D$100,'Cadastro de Funcionários'!$C188,Absenteismo!$E$6:$E$100,"Sim",Absenteismo!$F$6:$F$100,"Sim"))</f>
        <v/>
      </c>
      <c r="AN188" s="70" t="str">
        <f>IF($C188="","",COUNTIFS(Absenteismo!$D$6:$D$100,'Cadastro de Funcionários'!$C188,Absenteismo!$E$6:$E$100,"Sim",Absenteismo!$F$6:$F$100,"Não"))</f>
        <v/>
      </c>
      <c r="AO188" s="26"/>
      <c r="AP188" s="26"/>
      <c r="AQ188" s="26"/>
    </row>
    <row r="189" spans="1:43" ht="22.5" customHeight="1">
      <c r="A189" s="29"/>
      <c r="B189" s="5"/>
      <c r="C189" s="37"/>
      <c r="D189" s="37"/>
      <c r="E189" s="37"/>
      <c r="F189" s="37"/>
      <c r="G189" s="37"/>
      <c r="H189" s="68"/>
      <c r="I189" s="68"/>
      <c r="J189" s="76" t="str">
        <f t="shared" si="50"/>
        <v/>
      </c>
      <c r="K189" s="5"/>
      <c r="L189" s="5" t="str">
        <f>IF(ISERROR(
IF(G189="","",VLOOKUP(C189,Promoções!$C$6:$F$292,4,0))),G189,IF(G189="","",VLOOKUP(C189,Promoções!$C$6:$F$292,4,0)))</f>
        <v/>
      </c>
      <c r="M189" s="5" t="str">
        <f>IF(ISERROR(
IF(L189="","",VLOOKUP(L189,'Cadastro de Cargos'!$C$7:$D$100,2,0))),"",IF(L189="","",VLOOKUP(L189,'Cadastro de Cargos'!$C$7:$D$100,2,0)))</f>
        <v/>
      </c>
      <c r="N189" s="5" t="str">
        <f t="shared" ca="1" si="51"/>
        <v/>
      </c>
      <c r="O189" s="57" t="str">
        <f t="shared" ca="1" si="52"/>
        <v/>
      </c>
      <c r="P189" s="57" t="str">
        <f>IF(ISERROR(
IF(W189="","",IF(AND(W189&lt;='Cad Iniciais'!$D$6,Y189&gt;'Cad Iniciais'!$D$6),1,0))),"",IF(W189="","",IF(AND(W189&lt;='Cad Iniciais'!$D$6,Y189&gt;'Cad Iniciais'!$D$6),1,0)))</f>
        <v/>
      </c>
      <c r="Q189" s="57" t="str">
        <f>IF(ISERROR(
IF(W189="","",IF(AND(W189&lt;=('Cad Iniciais'!$D$6-1),Y189&gt;'Cad Iniciais'!$D$6-1),1,0))),"",IF(W189="","",IF(W189="","",IF(AND(W189&lt;=('Cad Iniciais'!$D$6-1),Y189&gt;'Cad Iniciais'!$D$6-1),1,0))))</f>
        <v/>
      </c>
      <c r="R189" s="26" t="str">
        <f t="shared" ca="1" si="53"/>
        <v/>
      </c>
      <c r="S189" s="26" t="str">
        <f t="shared" ca="1" si="54"/>
        <v/>
      </c>
      <c r="T189" s="26" t="str">
        <f t="shared" ca="1" si="55"/>
        <v/>
      </c>
      <c r="U189" s="26" t="str">
        <f>IF(ISERROR(
IF(H189="","",IF(YEAR(H189)&lt;='Cad Iniciais'!$D$6,"SIM",""))),"",IF(H189="","",IF(YEAR(H189)&lt;='Cad Iniciais'!$D$6,"SIM","")))</f>
        <v/>
      </c>
      <c r="V189" s="26" t="str">
        <f ca="1">IF(ISERROR(
IF(H189="","",IF(AND(YEAR(H189)='Cad Iniciais'!$D$6,I189="Ativo",TODAY()-H189&gt;90),"SIM",IF(AND(YEAR(H189)='Cad Iniciais'!$D$6,I189-H189&gt;90),"SIM","")))),"",IF(H189="","",IF(AND(YEAR(H189)='Cad Iniciais'!$D$6,I189="Ativo",TODAY()-H189&gt;90),"SIM",IF(AND(YEAR(H189)='Cad Iniciais'!$D$6,I189-H189&gt;90),"SIM",""))))</f>
        <v/>
      </c>
      <c r="W189" s="26" t="str">
        <f t="shared" si="56"/>
        <v/>
      </c>
      <c r="X189" s="26" t="str">
        <f t="shared" si="57"/>
        <v/>
      </c>
      <c r="Y189" s="26" t="str">
        <f t="shared" si="58"/>
        <v/>
      </c>
      <c r="Z189" s="26" t="str">
        <f t="shared" si="59"/>
        <v/>
      </c>
      <c r="AA189" s="26" t="str">
        <f>IF(ISERROR(
IF(W189="","",IF(AND(W189&lt;='Cad Iniciais'!$D$6,Y189&gt;'Cad Iniciais'!$D$6),1,0))),"",IF(W189="","",IF(AND(W189&lt;='Cad Iniciais'!$D$6,Y189&gt;'Cad Iniciais'!$D$6),1,0)))</f>
        <v/>
      </c>
      <c r="AB189" s="26" t="str">
        <f>IF(ISERROR(
IF(W189="","",IF(AND(W189&lt;=('Cad Iniciais'!$D$6-1),Y189&gt;'Cad Iniciais'!$D$6-1),1,0))),"",IF(W189="","",IF(W189="","",IF(AND(W189&lt;=('Cad Iniciais'!$D$6-1),Y189&gt;'Cad Iniciais'!$D$6-1),1,0))))</f>
        <v/>
      </c>
      <c r="AC189" s="61" t="str">
        <f>IF(ISERROR(
IF(I189="Ativo","",VLOOKUP(C189,Demissões!$C$6:$E$100,3,0))),"",IF(I189="Ativo","",VLOOKUP(C189,Demissões!$C$6:$E$100,3,0)))</f>
        <v/>
      </c>
      <c r="AD189" s="5"/>
      <c r="AE189" s="5"/>
      <c r="AF189" s="5"/>
      <c r="AG189" s="5"/>
      <c r="AH189" s="5"/>
      <c r="AI189" s="5"/>
      <c r="AJ189" s="70" t="str">
        <f>IF(C189="","",COUNTIF(Absenteismo!$D$6:$D$100,'Cadastro de Funcionários'!C189))</f>
        <v/>
      </c>
      <c r="AK189" s="70" t="str">
        <f>IF($C189="","",COUNTIFS(Absenteismo!$D$6:$D$100,'Cadastro de Funcionários'!$C189,Absenteismo!$E$6:$E$100,"Sim"))</f>
        <v/>
      </c>
      <c r="AL189" s="70" t="str">
        <f>IF($C189="","",COUNTIFS(Absenteismo!$D$6:$D$100,'Cadastro de Funcionários'!$C189,Absenteismo!$E$6:$E$100,"Não"))</f>
        <v/>
      </c>
      <c r="AM189" s="70" t="str">
        <f>IF($C189="","",COUNTIFS(Absenteismo!$D$6:$D$100,'Cadastro de Funcionários'!$C189,Absenteismo!$E$6:$E$100,"Sim",Absenteismo!$F$6:$F$100,"Sim"))</f>
        <v/>
      </c>
      <c r="AN189" s="70" t="str">
        <f>IF($C189="","",COUNTIFS(Absenteismo!$D$6:$D$100,'Cadastro de Funcionários'!$C189,Absenteismo!$E$6:$E$100,"Sim",Absenteismo!$F$6:$F$100,"Não"))</f>
        <v/>
      </c>
      <c r="AO189" s="26"/>
      <c r="AP189" s="26"/>
      <c r="AQ189" s="26"/>
    </row>
    <row r="190" spans="1:43" ht="22.5" customHeight="1">
      <c r="A190" s="29"/>
      <c r="B190" s="5"/>
      <c r="C190" s="37"/>
      <c r="D190" s="37"/>
      <c r="E190" s="37"/>
      <c r="F190" s="37"/>
      <c r="G190" s="37"/>
      <c r="H190" s="68"/>
      <c r="I190" s="68"/>
      <c r="J190" s="76" t="str">
        <f t="shared" si="50"/>
        <v/>
      </c>
      <c r="K190" s="5"/>
      <c r="L190" s="5" t="str">
        <f>IF(ISERROR(
IF(G190="","",VLOOKUP(C190,Promoções!$C$6:$F$292,4,0))),G190,IF(G190="","",VLOOKUP(C190,Promoções!$C$6:$F$292,4,0)))</f>
        <v/>
      </c>
      <c r="M190" s="5" t="str">
        <f>IF(ISERROR(
IF(L190="","",VLOOKUP(L190,'Cadastro de Cargos'!$C$7:$D$100,2,0))),"",IF(L190="","",VLOOKUP(L190,'Cadastro de Cargos'!$C$7:$D$100,2,0)))</f>
        <v/>
      </c>
      <c r="N190" s="5" t="str">
        <f t="shared" ca="1" si="51"/>
        <v/>
      </c>
      <c r="O190" s="57" t="str">
        <f t="shared" ca="1" si="52"/>
        <v/>
      </c>
      <c r="P190" s="57" t="str">
        <f>IF(ISERROR(
IF(W190="","",IF(AND(W190&lt;='Cad Iniciais'!$D$6,Y190&gt;'Cad Iniciais'!$D$6),1,0))),"",IF(W190="","",IF(AND(W190&lt;='Cad Iniciais'!$D$6,Y190&gt;'Cad Iniciais'!$D$6),1,0)))</f>
        <v/>
      </c>
      <c r="Q190" s="57" t="str">
        <f>IF(ISERROR(
IF(W190="","",IF(AND(W190&lt;=('Cad Iniciais'!$D$6-1),Y190&gt;'Cad Iniciais'!$D$6-1),1,0))),"",IF(W190="","",IF(W190="","",IF(AND(W190&lt;=('Cad Iniciais'!$D$6-1),Y190&gt;'Cad Iniciais'!$D$6-1),1,0))))</f>
        <v/>
      </c>
      <c r="R190" s="26" t="str">
        <f t="shared" ca="1" si="53"/>
        <v/>
      </c>
      <c r="S190" s="26" t="str">
        <f t="shared" ca="1" si="54"/>
        <v/>
      </c>
      <c r="T190" s="26" t="str">
        <f t="shared" ca="1" si="55"/>
        <v/>
      </c>
      <c r="U190" s="26" t="str">
        <f>IF(ISERROR(
IF(H190="","",IF(YEAR(H190)&lt;='Cad Iniciais'!$D$6,"SIM",""))),"",IF(H190="","",IF(YEAR(H190)&lt;='Cad Iniciais'!$D$6,"SIM","")))</f>
        <v/>
      </c>
      <c r="V190" s="26" t="str">
        <f ca="1">IF(ISERROR(
IF(H190="","",IF(AND(YEAR(H190)='Cad Iniciais'!$D$6,I190="Ativo",TODAY()-H190&gt;90),"SIM",IF(AND(YEAR(H190)='Cad Iniciais'!$D$6,I190-H190&gt;90),"SIM","")))),"",IF(H190="","",IF(AND(YEAR(H190)='Cad Iniciais'!$D$6,I190="Ativo",TODAY()-H190&gt;90),"SIM",IF(AND(YEAR(H190)='Cad Iniciais'!$D$6,I190-H190&gt;90),"SIM",""))))</f>
        <v/>
      </c>
      <c r="W190" s="26" t="str">
        <f t="shared" si="56"/>
        <v/>
      </c>
      <c r="X190" s="26" t="str">
        <f t="shared" si="57"/>
        <v/>
      </c>
      <c r="Y190" s="26" t="str">
        <f t="shared" si="58"/>
        <v/>
      </c>
      <c r="Z190" s="26" t="str">
        <f t="shared" si="59"/>
        <v/>
      </c>
      <c r="AA190" s="26" t="str">
        <f>IF(ISERROR(
IF(W190="","",IF(AND(W190&lt;='Cad Iniciais'!$D$6,Y190&gt;'Cad Iniciais'!$D$6),1,0))),"",IF(W190="","",IF(AND(W190&lt;='Cad Iniciais'!$D$6,Y190&gt;'Cad Iniciais'!$D$6),1,0)))</f>
        <v/>
      </c>
      <c r="AB190" s="26" t="str">
        <f>IF(ISERROR(
IF(W190="","",IF(AND(W190&lt;=('Cad Iniciais'!$D$6-1),Y190&gt;'Cad Iniciais'!$D$6-1),1,0))),"",IF(W190="","",IF(W190="","",IF(AND(W190&lt;=('Cad Iniciais'!$D$6-1),Y190&gt;'Cad Iniciais'!$D$6-1),1,0))))</f>
        <v/>
      </c>
      <c r="AC190" s="61" t="str">
        <f>IF(ISERROR(
IF(I190="Ativo","",VLOOKUP(C190,Demissões!$C$6:$E$100,3,0))),"",IF(I190="Ativo","",VLOOKUP(C190,Demissões!$C$6:$E$100,3,0)))</f>
        <v/>
      </c>
      <c r="AD190" s="5"/>
      <c r="AE190" s="5"/>
      <c r="AF190" s="5"/>
      <c r="AG190" s="5"/>
      <c r="AH190" s="5"/>
      <c r="AI190" s="5"/>
      <c r="AJ190" s="70" t="str">
        <f>IF(C190="","",COUNTIF(Absenteismo!$D$6:$D$100,'Cadastro de Funcionários'!C190))</f>
        <v/>
      </c>
      <c r="AK190" s="70" t="str">
        <f>IF($C190="","",COUNTIFS(Absenteismo!$D$6:$D$100,'Cadastro de Funcionários'!$C190,Absenteismo!$E$6:$E$100,"Sim"))</f>
        <v/>
      </c>
      <c r="AL190" s="70" t="str">
        <f>IF($C190="","",COUNTIFS(Absenteismo!$D$6:$D$100,'Cadastro de Funcionários'!$C190,Absenteismo!$E$6:$E$100,"Não"))</f>
        <v/>
      </c>
      <c r="AM190" s="70" t="str">
        <f>IF($C190="","",COUNTIFS(Absenteismo!$D$6:$D$100,'Cadastro de Funcionários'!$C190,Absenteismo!$E$6:$E$100,"Sim",Absenteismo!$F$6:$F$100,"Sim"))</f>
        <v/>
      </c>
      <c r="AN190" s="70" t="str">
        <f>IF($C190="","",COUNTIFS(Absenteismo!$D$6:$D$100,'Cadastro de Funcionários'!$C190,Absenteismo!$E$6:$E$100,"Sim",Absenteismo!$F$6:$F$100,"Não"))</f>
        <v/>
      </c>
      <c r="AO190" s="26"/>
      <c r="AP190" s="26"/>
      <c r="AQ190" s="26"/>
    </row>
    <row r="191" spans="1:43" ht="22.5" customHeight="1">
      <c r="A191" s="29"/>
      <c r="B191" s="5"/>
      <c r="C191" s="37"/>
      <c r="D191" s="37"/>
      <c r="E191" s="37"/>
      <c r="F191" s="37"/>
      <c r="G191" s="37"/>
      <c r="H191" s="68"/>
      <c r="I191" s="68"/>
      <c r="J191" s="76" t="str">
        <f t="shared" si="50"/>
        <v/>
      </c>
      <c r="K191" s="5"/>
      <c r="L191" s="5" t="str">
        <f>IF(ISERROR(
IF(G191="","",VLOOKUP(C191,Promoções!$C$6:$F$292,4,0))),G191,IF(G191="","",VLOOKUP(C191,Promoções!$C$6:$F$292,4,0)))</f>
        <v/>
      </c>
      <c r="M191" s="5" t="str">
        <f>IF(ISERROR(
IF(L191="","",VLOOKUP(L191,'Cadastro de Cargos'!$C$7:$D$100,2,0))),"",IF(L191="","",VLOOKUP(L191,'Cadastro de Cargos'!$C$7:$D$100,2,0)))</f>
        <v/>
      </c>
      <c r="N191" s="5" t="str">
        <f t="shared" ca="1" si="51"/>
        <v/>
      </c>
      <c r="O191" s="57" t="str">
        <f t="shared" ca="1" si="52"/>
        <v/>
      </c>
      <c r="P191" s="57" t="str">
        <f>IF(ISERROR(
IF(W191="","",IF(AND(W191&lt;='Cad Iniciais'!$D$6,Y191&gt;'Cad Iniciais'!$D$6),1,0))),"",IF(W191="","",IF(AND(W191&lt;='Cad Iniciais'!$D$6,Y191&gt;'Cad Iniciais'!$D$6),1,0)))</f>
        <v/>
      </c>
      <c r="Q191" s="57" t="str">
        <f>IF(ISERROR(
IF(W191="","",IF(AND(W191&lt;=('Cad Iniciais'!$D$6-1),Y191&gt;'Cad Iniciais'!$D$6-1),1,0))),"",IF(W191="","",IF(W191="","",IF(AND(W191&lt;=('Cad Iniciais'!$D$6-1),Y191&gt;'Cad Iniciais'!$D$6-1),1,0))))</f>
        <v/>
      </c>
      <c r="R191" s="26" t="str">
        <f t="shared" ca="1" si="53"/>
        <v/>
      </c>
      <c r="S191" s="26" t="str">
        <f t="shared" ca="1" si="54"/>
        <v/>
      </c>
      <c r="T191" s="26" t="str">
        <f t="shared" ca="1" si="55"/>
        <v/>
      </c>
      <c r="U191" s="26" t="str">
        <f>IF(ISERROR(
IF(H191="","",IF(YEAR(H191)&lt;='Cad Iniciais'!$D$6,"SIM",""))),"",IF(H191="","",IF(YEAR(H191)&lt;='Cad Iniciais'!$D$6,"SIM","")))</f>
        <v/>
      </c>
      <c r="V191" s="26" t="str">
        <f ca="1">IF(ISERROR(
IF(H191="","",IF(AND(YEAR(H191)='Cad Iniciais'!$D$6,I191="Ativo",TODAY()-H191&gt;90),"SIM",IF(AND(YEAR(H191)='Cad Iniciais'!$D$6,I191-H191&gt;90),"SIM","")))),"",IF(H191="","",IF(AND(YEAR(H191)='Cad Iniciais'!$D$6,I191="Ativo",TODAY()-H191&gt;90),"SIM",IF(AND(YEAR(H191)='Cad Iniciais'!$D$6,I191-H191&gt;90),"SIM",""))))</f>
        <v/>
      </c>
      <c r="W191" s="26" t="str">
        <f t="shared" si="56"/>
        <v/>
      </c>
      <c r="X191" s="26" t="str">
        <f t="shared" si="57"/>
        <v/>
      </c>
      <c r="Y191" s="26" t="str">
        <f t="shared" si="58"/>
        <v/>
      </c>
      <c r="Z191" s="26" t="str">
        <f t="shared" si="59"/>
        <v/>
      </c>
      <c r="AA191" s="26" t="str">
        <f>IF(ISERROR(
IF(W191="","",IF(AND(W191&lt;='Cad Iniciais'!$D$6,Y191&gt;'Cad Iniciais'!$D$6),1,0))),"",IF(W191="","",IF(AND(W191&lt;='Cad Iniciais'!$D$6,Y191&gt;'Cad Iniciais'!$D$6),1,0)))</f>
        <v/>
      </c>
      <c r="AB191" s="26" t="str">
        <f>IF(ISERROR(
IF(W191="","",IF(AND(W191&lt;=('Cad Iniciais'!$D$6-1),Y191&gt;'Cad Iniciais'!$D$6-1),1,0))),"",IF(W191="","",IF(W191="","",IF(AND(W191&lt;=('Cad Iniciais'!$D$6-1),Y191&gt;'Cad Iniciais'!$D$6-1),1,0))))</f>
        <v/>
      </c>
      <c r="AC191" s="61" t="str">
        <f>IF(ISERROR(
IF(I191="Ativo","",VLOOKUP(C191,Demissões!$C$6:$E$100,3,0))),"",IF(I191="Ativo","",VLOOKUP(C191,Demissões!$C$6:$E$100,3,0)))</f>
        <v/>
      </c>
      <c r="AD191" s="5"/>
      <c r="AE191" s="5"/>
      <c r="AF191" s="5"/>
      <c r="AG191" s="5"/>
      <c r="AH191" s="5"/>
      <c r="AI191" s="5"/>
      <c r="AJ191" s="70" t="str">
        <f>IF(C191="","",COUNTIF(Absenteismo!$D$6:$D$100,'Cadastro de Funcionários'!C191))</f>
        <v/>
      </c>
      <c r="AK191" s="70" t="str">
        <f>IF($C191="","",COUNTIFS(Absenteismo!$D$6:$D$100,'Cadastro de Funcionários'!$C191,Absenteismo!$E$6:$E$100,"Sim"))</f>
        <v/>
      </c>
      <c r="AL191" s="70" t="str">
        <f>IF($C191="","",COUNTIFS(Absenteismo!$D$6:$D$100,'Cadastro de Funcionários'!$C191,Absenteismo!$E$6:$E$100,"Não"))</f>
        <v/>
      </c>
      <c r="AM191" s="70" t="str">
        <f>IF($C191="","",COUNTIFS(Absenteismo!$D$6:$D$100,'Cadastro de Funcionários'!$C191,Absenteismo!$E$6:$E$100,"Sim",Absenteismo!$F$6:$F$100,"Sim"))</f>
        <v/>
      </c>
      <c r="AN191" s="70" t="str">
        <f>IF($C191="","",COUNTIFS(Absenteismo!$D$6:$D$100,'Cadastro de Funcionários'!$C191,Absenteismo!$E$6:$E$100,"Sim",Absenteismo!$F$6:$F$100,"Não"))</f>
        <v/>
      </c>
      <c r="AO191" s="26"/>
      <c r="AP191" s="26"/>
      <c r="AQ191" s="26"/>
    </row>
    <row r="192" spans="1:43" ht="22.5" customHeight="1">
      <c r="A192" s="29"/>
      <c r="B192" s="5"/>
      <c r="C192" s="37"/>
      <c r="D192" s="37"/>
      <c r="E192" s="37"/>
      <c r="F192" s="37"/>
      <c r="G192" s="37"/>
      <c r="H192" s="68"/>
      <c r="I192" s="68"/>
      <c r="J192" s="76" t="str">
        <f t="shared" si="50"/>
        <v/>
      </c>
      <c r="K192" s="5"/>
      <c r="L192" s="5" t="str">
        <f>IF(ISERROR(
IF(G192="","",VLOOKUP(C192,Promoções!$C$6:$F$292,4,0))),G192,IF(G192="","",VLOOKUP(C192,Promoções!$C$6:$F$292,4,0)))</f>
        <v/>
      </c>
      <c r="M192" s="5" t="str">
        <f>IF(ISERROR(
IF(L192="","",VLOOKUP(L192,'Cadastro de Cargos'!$C$7:$D$100,2,0))),"",IF(L192="","",VLOOKUP(L192,'Cadastro de Cargos'!$C$7:$D$100,2,0)))</f>
        <v/>
      </c>
      <c r="N192" s="5" t="str">
        <f t="shared" ca="1" si="51"/>
        <v/>
      </c>
      <c r="O192" s="57" t="str">
        <f t="shared" ca="1" si="52"/>
        <v/>
      </c>
      <c r="P192" s="57" t="str">
        <f>IF(ISERROR(
IF(W192="","",IF(AND(W192&lt;='Cad Iniciais'!$D$6,Y192&gt;'Cad Iniciais'!$D$6),1,0))),"",IF(W192="","",IF(AND(W192&lt;='Cad Iniciais'!$D$6,Y192&gt;'Cad Iniciais'!$D$6),1,0)))</f>
        <v/>
      </c>
      <c r="Q192" s="57" t="str">
        <f>IF(ISERROR(
IF(W192="","",IF(AND(W192&lt;=('Cad Iniciais'!$D$6-1),Y192&gt;'Cad Iniciais'!$D$6-1),1,0))),"",IF(W192="","",IF(W192="","",IF(AND(W192&lt;=('Cad Iniciais'!$D$6-1),Y192&gt;'Cad Iniciais'!$D$6-1),1,0))))</f>
        <v/>
      </c>
      <c r="R192" s="26" t="str">
        <f t="shared" ca="1" si="53"/>
        <v/>
      </c>
      <c r="S192" s="26" t="str">
        <f t="shared" ca="1" si="54"/>
        <v/>
      </c>
      <c r="T192" s="26" t="str">
        <f t="shared" ca="1" si="55"/>
        <v/>
      </c>
      <c r="U192" s="26" t="str">
        <f>IF(ISERROR(
IF(H192="","",IF(YEAR(H192)&lt;='Cad Iniciais'!$D$6,"SIM",""))),"",IF(H192="","",IF(YEAR(H192)&lt;='Cad Iniciais'!$D$6,"SIM","")))</f>
        <v/>
      </c>
      <c r="V192" s="26" t="str">
        <f ca="1">IF(ISERROR(
IF(H192="","",IF(AND(YEAR(H192)='Cad Iniciais'!$D$6,I192="Ativo",TODAY()-H192&gt;90),"SIM",IF(AND(YEAR(H192)='Cad Iniciais'!$D$6,I192-H192&gt;90),"SIM","")))),"",IF(H192="","",IF(AND(YEAR(H192)='Cad Iniciais'!$D$6,I192="Ativo",TODAY()-H192&gt;90),"SIM",IF(AND(YEAR(H192)='Cad Iniciais'!$D$6,I192-H192&gt;90),"SIM",""))))</f>
        <v/>
      </c>
      <c r="W192" s="26" t="str">
        <f t="shared" si="56"/>
        <v/>
      </c>
      <c r="X192" s="26" t="str">
        <f t="shared" si="57"/>
        <v/>
      </c>
      <c r="Y192" s="26" t="str">
        <f t="shared" si="58"/>
        <v/>
      </c>
      <c r="Z192" s="26" t="str">
        <f t="shared" si="59"/>
        <v/>
      </c>
      <c r="AA192" s="26" t="str">
        <f>IF(ISERROR(
IF(W192="","",IF(AND(W192&lt;='Cad Iniciais'!$D$6,Y192&gt;'Cad Iniciais'!$D$6),1,0))),"",IF(W192="","",IF(AND(W192&lt;='Cad Iniciais'!$D$6,Y192&gt;'Cad Iniciais'!$D$6),1,0)))</f>
        <v/>
      </c>
      <c r="AB192" s="26" t="str">
        <f>IF(ISERROR(
IF(W192="","",IF(AND(W192&lt;=('Cad Iniciais'!$D$6-1),Y192&gt;'Cad Iniciais'!$D$6-1),1,0))),"",IF(W192="","",IF(W192="","",IF(AND(W192&lt;=('Cad Iniciais'!$D$6-1),Y192&gt;'Cad Iniciais'!$D$6-1),1,0))))</f>
        <v/>
      </c>
      <c r="AC192" s="61" t="str">
        <f>IF(ISERROR(
IF(I192="Ativo","",VLOOKUP(C192,Demissões!$C$6:$E$100,3,0))),"",IF(I192="Ativo","",VLOOKUP(C192,Demissões!$C$6:$E$100,3,0)))</f>
        <v/>
      </c>
      <c r="AD192" s="5"/>
      <c r="AE192" s="5"/>
      <c r="AF192" s="5"/>
      <c r="AG192" s="5"/>
      <c r="AH192" s="5"/>
      <c r="AI192" s="5"/>
      <c r="AJ192" s="70" t="str">
        <f>IF(C192="","",COUNTIF(Absenteismo!$D$6:$D$100,'Cadastro de Funcionários'!C192))</f>
        <v/>
      </c>
      <c r="AK192" s="70" t="str">
        <f>IF($C192="","",COUNTIFS(Absenteismo!$D$6:$D$100,'Cadastro de Funcionários'!$C192,Absenteismo!$E$6:$E$100,"Sim"))</f>
        <v/>
      </c>
      <c r="AL192" s="70" t="str">
        <f>IF($C192="","",COUNTIFS(Absenteismo!$D$6:$D$100,'Cadastro de Funcionários'!$C192,Absenteismo!$E$6:$E$100,"Não"))</f>
        <v/>
      </c>
      <c r="AM192" s="70" t="str">
        <f>IF($C192="","",COUNTIFS(Absenteismo!$D$6:$D$100,'Cadastro de Funcionários'!$C192,Absenteismo!$E$6:$E$100,"Sim",Absenteismo!$F$6:$F$100,"Sim"))</f>
        <v/>
      </c>
      <c r="AN192" s="70" t="str">
        <f>IF($C192="","",COUNTIFS(Absenteismo!$D$6:$D$100,'Cadastro de Funcionários'!$C192,Absenteismo!$E$6:$E$100,"Sim",Absenteismo!$F$6:$F$100,"Não"))</f>
        <v/>
      </c>
      <c r="AO192" s="26"/>
      <c r="AP192" s="26"/>
      <c r="AQ192" s="26"/>
    </row>
    <row r="193" spans="1:43" ht="22.5" customHeight="1">
      <c r="A193" s="29"/>
      <c r="B193" s="5"/>
      <c r="C193" s="37"/>
      <c r="D193" s="37"/>
      <c r="E193" s="37"/>
      <c r="F193" s="37"/>
      <c r="G193" s="37"/>
      <c r="H193" s="68"/>
      <c r="I193" s="68"/>
      <c r="J193" s="76" t="str">
        <f t="shared" si="50"/>
        <v/>
      </c>
      <c r="K193" s="5"/>
      <c r="L193" s="5" t="str">
        <f>IF(ISERROR(
IF(G193="","",VLOOKUP(C193,Promoções!$C$6:$F$292,4,0))),G193,IF(G193="","",VLOOKUP(C193,Promoções!$C$6:$F$292,4,0)))</f>
        <v/>
      </c>
      <c r="M193" s="5" t="str">
        <f>IF(ISERROR(
IF(L193="","",VLOOKUP(L193,'Cadastro de Cargos'!$C$7:$D$100,2,0))),"",IF(L193="","",VLOOKUP(L193,'Cadastro de Cargos'!$C$7:$D$100,2,0)))</f>
        <v/>
      </c>
      <c r="N193" s="5" t="str">
        <f t="shared" ca="1" si="51"/>
        <v/>
      </c>
      <c r="O193" s="57" t="str">
        <f t="shared" ca="1" si="52"/>
        <v/>
      </c>
      <c r="P193" s="57" t="str">
        <f>IF(ISERROR(
IF(W193="","",IF(AND(W193&lt;='Cad Iniciais'!$D$6,Y193&gt;'Cad Iniciais'!$D$6),1,0))),"",IF(W193="","",IF(AND(W193&lt;='Cad Iniciais'!$D$6,Y193&gt;'Cad Iniciais'!$D$6),1,0)))</f>
        <v/>
      </c>
      <c r="Q193" s="57" t="str">
        <f>IF(ISERROR(
IF(W193="","",IF(AND(W193&lt;=('Cad Iniciais'!$D$6-1),Y193&gt;'Cad Iniciais'!$D$6-1),1,0))),"",IF(W193="","",IF(W193="","",IF(AND(W193&lt;=('Cad Iniciais'!$D$6-1),Y193&gt;'Cad Iniciais'!$D$6-1),1,0))))</f>
        <v/>
      </c>
      <c r="R193" s="26" t="str">
        <f t="shared" ca="1" si="53"/>
        <v/>
      </c>
      <c r="S193" s="26" t="str">
        <f t="shared" ca="1" si="54"/>
        <v/>
      </c>
      <c r="T193" s="26" t="str">
        <f t="shared" ca="1" si="55"/>
        <v/>
      </c>
      <c r="U193" s="26" t="str">
        <f>IF(ISERROR(
IF(H193="","",IF(YEAR(H193)&lt;='Cad Iniciais'!$D$6,"SIM",""))),"",IF(H193="","",IF(YEAR(H193)&lt;='Cad Iniciais'!$D$6,"SIM","")))</f>
        <v/>
      </c>
      <c r="V193" s="26" t="str">
        <f ca="1">IF(ISERROR(
IF(H193="","",IF(AND(YEAR(H193)='Cad Iniciais'!$D$6,I193="Ativo",TODAY()-H193&gt;90),"SIM",IF(AND(YEAR(H193)='Cad Iniciais'!$D$6,I193-H193&gt;90),"SIM","")))),"",IF(H193="","",IF(AND(YEAR(H193)='Cad Iniciais'!$D$6,I193="Ativo",TODAY()-H193&gt;90),"SIM",IF(AND(YEAR(H193)='Cad Iniciais'!$D$6,I193-H193&gt;90),"SIM",""))))</f>
        <v/>
      </c>
      <c r="W193" s="26" t="str">
        <f t="shared" si="56"/>
        <v/>
      </c>
      <c r="X193" s="26" t="str">
        <f t="shared" si="57"/>
        <v/>
      </c>
      <c r="Y193" s="26" t="str">
        <f t="shared" si="58"/>
        <v/>
      </c>
      <c r="Z193" s="26" t="str">
        <f t="shared" si="59"/>
        <v/>
      </c>
      <c r="AA193" s="26" t="str">
        <f>IF(ISERROR(
IF(W193="","",IF(AND(W193&lt;='Cad Iniciais'!$D$6,Y193&gt;'Cad Iniciais'!$D$6),1,0))),"",IF(W193="","",IF(AND(W193&lt;='Cad Iniciais'!$D$6,Y193&gt;'Cad Iniciais'!$D$6),1,0)))</f>
        <v/>
      </c>
      <c r="AB193" s="26" t="str">
        <f>IF(ISERROR(
IF(W193="","",IF(AND(W193&lt;=('Cad Iniciais'!$D$6-1),Y193&gt;'Cad Iniciais'!$D$6-1),1,0))),"",IF(W193="","",IF(W193="","",IF(AND(W193&lt;=('Cad Iniciais'!$D$6-1),Y193&gt;'Cad Iniciais'!$D$6-1),1,0))))</f>
        <v/>
      </c>
      <c r="AC193" s="61" t="str">
        <f>IF(ISERROR(
IF(I193="Ativo","",VLOOKUP(C193,Demissões!$C$6:$E$100,3,0))),"",IF(I193="Ativo","",VLOOKUP(C193,Demissões!$C$6:$E$100,3,0)))</f>
        <v/>
      </c>
      <c r="AD193" s="5"/>
      <c r="AE193" s="5"/>
      <c r="AF193" s="5"/>
      <c r="AG193" s="5"/>
      <c r="AH193" s="5"/>
      <c r="AI193" s="5"/>
      <c r="AJ193" s="70" t="str">
        <f>IF(C193="","",COUNTIF(Absenteismo!$D$6:$D$100,'Cadastro de Funcionários'!C193))</f>
        <v/>
      </c>
      <c r="AK193" s="70" t="str">
        <f>IF($C193="","",COUNTIFS(Absenteismo!$D$6:$D$100,'Cadastro de Funcionários'!$C193,Absenteismo!$E$6:$E$100,"Sim"))</f>
        <v/>
      </c>
      <c r="AL193" s="70" t="str">
        <f>IF($C193="","",COUNTIFS(Absenteismo!$D$6:$D$100,'Cadastro de Funcionários'!$C193,Absenteismo!$E$6:$E$100,"Não"))</f>
        <v/>
      </c>
      <c r="AM193" s="70" t="str">
        <f>IF($C193="","",COUNTIFS(Absenteismo!$D$6:$D$100,'Cadastro de Funcionários'!$C193,Absenteismo!$E$6:$E$100,"Sim",Absenteismo!$F$6:$F$100,"Sim"))</f>
        <v/>
      </c>
      <c r="AN193" s="70" t="str">
        <f>IF($C193="","",COUNTIFS(Absenteismo!$D$6:$D$100,'Cadastro de Funcionários'!$C193,Absenteismo!$E$6:$E$100,"Sim",Absenteismo!$F$6:$F$100,"Não"))</f>
        <v/>
      </c>
      <c r="AO193" s="26"/>
      <c r="AP193" s="26"/>
      <c r="AQ193" s="26"/>
    </row>
    <row r="194" spans="1:43" ht="22.5" customHeight="1">
      <c r="A194" s="29"/>
      <c r="B194" s="5"/>
      <c r="C194" s="37"/>
      <c r="D194" s="37"/>
      <c r="E194" s="37"/>
      <c r="F194" s="37"/>
      <c r="G194" s="37"/>
      <c r="H194" s="68"/>
      <c r="I194" s="68"/>
      <c r="J194" s="76" t="str">
        <f t="shared" si="50"/>
        <v/>
      </c>
      <c r="K194" s="5"/>
      <c r="L194" s="5" t="str">
        <f>IF(ISERROR(
IF(G194="","",VLOOKUP(C194,Promoções!$C$6:$F$292,4,0))),G194,IF(G194="","",VLOOKUP(C194,Promoções!$C$6:$F$292,4,0)))</f>
        <v/>
      </c>
      <c r="M194" s="5" t="str">
        <f>IF(ISERROR(
IF(L194="","",VLOOKUP(L194,'Cadastro de Cargos'!$C$7:$D$100,2,0))),"",IF(L194="","",VLOOKUP(L194,'Cadastro de Cargos'!$C$7:$D$100,2,0)))</f>
        <v/>
      </c>
      <c r="N194" s="5" t="str">
        <f t="shared" ca="1" si="51"/>
        <v/>
      </c>
      <c r="O194" s="57" t="str">
        <f t="shared" ca="1" si="52"/>
        <v/>
      </c>
      <c r="P194" s="57" t="str">
        <f>IF(ISERROR(
IF(W194="","",IF(AND(W194&lt;='Cad Iniciais'!$D$6,Y194&gt;'Cad Iniciais'!$D$6),1,0))),"",IF(W194="","",IF(AND(W194&lt;='Cad Iniciais'!$D$6,Y194&gt;'Cad Iniciais'!$D$6),1,0)))</f>
        <v/>
      </c>
      <c r="Q194" s="57" t="str">
        <f>IF(ISERROR(
IF(W194="","",IF(AND(W194&lt;=('Cad Iniciais'!$D$6-1),Y194&gt;'Cad Iniciais'!$D$6-1),1,0))),"",IF(W194="","",IF(W194="","",IF(AND(W194&lt;=('Cad Iniciais'!$D$6-1),Y194&gt;'Cad Iniciais'!$D$6-1),1,0))))</f>
        <v/>
      </c>
      <c r="R194" s="26" t="str">
        <f t="shared" ca="1" si="53"/>
        <v/>
      </c>
      <c r="S194" s="26" t="str">
        <f t="shared" ca="1" si="54"/>
        <v/>
      </c>
      <c r="T194" s="26" t="str">
        <f t="shared" ca="1" si="55"/>
        <v/>
      </c>
      <c r="U194" s="26" t="str">
        <f>IF(ISERROR(
IF(H194="","",IF(YEAR(H194)&lt;='Cad Iniciais'!$D$6,"SIM",""))),"",IF(H194="","",IF(YEAR(H194)&lt;='Cad Iniciais'!$D$6,"SIM","")))</f>
        <v/>
      </c>
      <c r="V194" s="26" t="str">
        <f ca="1">IF(ISERROR(
IF(H194="","",IF(AND(YEAR(H194)='Cad Iniciais'!$D$6,I194="Ativo",TODAY()-H194&gt;90),"SIM",IF(AND(YEAR(H194)='Cad Iniciais'!$D$6,I194-H194&gt;90),"SIM","")))),"",IF(H194="","",IF(AND(YEAR(H194)='Cad Iniciais'!$D$6,I194="Ativo",TODAY()-H194&gt;90),"SIM",IF(AND(YEAR(H194)='Cad Iniciais'!$D$6,I194-H194&gt;90),"SIM",""))))</f>
        <v/>
      </c>
      <c r="W194" s="26" t="str">
        <f t="shared" si="56"/>
        <v/>
      </c>
      <c r="X194" s="26" t="str">
        <f t="shared" si="57"/>
        <v/>
      </c>
      <c r="Y194" s="26" t="str">
        <f t="shared" si="58"/>
        <v/>
      </c>
      <c r="Z194" s="26" t="str">
        <f t="shared" si="59"/>
        <v/>
      </c>
      <c r="AA194" s="26" t="str">
        <f>IF(ISERROR(
IF(W194="","",IF(AND(W194&lt;='Cad Iniciais'!$D$6,Y194&gt;'Cad Iniciais'!$D$6),1,0))),"",IF(W194="","",IF(AND(W194&lt;='Cad Iniciais'!$D$6,Y194&gt;'Cad Iniciais'!$D$6),1,0)))</f>
        <v/>
      </c>
      <c r="AB194" s="26" t="str">
        <f>IF(ISERROR(
IF(W194="","",IF(AND(W194&lt;=('Cad Iniciais'!$D$6-1),Y194&gt;'Cad Iniciais'!$D$6-1),1,0))),"",IF(W194="","",IF(W194="","",IF(AND(W194&lt;=('Cad Iniciais'!$D$6-1),Y194&gt;'Cad Iniciais'!$D$6-1),1,0))))</f>
        <v/>
      </c>
      <c r="AC194" s="61" t="str">
        <f>IF(ISERROR(
IF(I194="Ativo","",VLOOKUP(C194,Demissões!$C$6:$E$100,3,0))),"",IF(I194="Ativo","",VLOOKUP(C194,Demissões!$C$6:$E$100,3,0)))</f>
        <v/>
      </c>
      <c r="AD194" s="5"/>
      <c r="AE194" s="5"/>
      <c r="AF194" s="5"/>
      <c r="AG194" s="5"/>
      <c r="AH194" s="5"/>
      <c r="AI194" s="5"/>
      <c r="AJ194" s="70" t="str">
        <f>IF(C194="","",COUNTIF(Absenteismo!$D$6:$D$100,'Cadastro de Funcionários'!C194))</f>
        <v/>
      </c>
      <c r="AK194" s="70" t="str">
        <f>IF($C194="","",COUNTIFS(Absenteismo!$D$6:$D$100,'Cadastro de Funcionários'!$C194,Absenteismo!$E$6:$E$100,"Sim"))</f>
        <v/>
      </c>
      <c r="AL194" s="70" t="str">
        <f>IF($C194="","",COUNTIFS(Absenteismo!$D$6:$D$100,'Cadastro de Funcionários'!$C194,Absenteismo!$E$6:$E$100,"Não"))</f>
        <v/>
      </c>
      <c r="AM194" s="70" t="str">
        <f>IF($C194="","",COUNTIFS(Absenteismo!$D$6:$D$100,'Cadastro de Funcionários'!$C194,Absenteismo!$E$6:$E$100,"Sim",Absenteismo!$F$6:$F$100,"Sim"))</f>
        <v/>
      </c>
      <c r="AN194" s="70" t="str">
        <f>IF($C194="","",COUNTIFS(Absenteismo!$D$6:$D$100,'Cadastro de Funcionários'!$C194,Absenteismo!$E$6:$E$100,"Sim",Absenteismo!$F$6:$F$100,"Não"))</f>
        <v/>
      </c>
      <c r="AO194" s="26"/>
      <c r="AP194" s="26"/>
      <c r="AQ194" s="26"/>
    </row>
    <row r="195" spans="1:43" ht="22.5" customHeight="1">
      <c r="A195" s="29"/>
      <c r="B195" s="5"/>
      <c r="C195" s="37"/>
      <c r="D195" s="37"/>
      <c r="E195" s="37"/>
      <c r="F195" s="37"/>
      <c r="G195" s="37"/>
      <c r="H195" s="68"/>
      <c r="I195" s="68"/>
      <c r="J195" s="76" t="str">
        <f t="shared" si="50"/>
        <v/>
      </c>
      <c r="K195" s="5"/>
      <c r="L195" s="5" t="str">
        <f>IF(ISERROR(
IF(G195="","",VLOOKUP(C195,Promoções!$C$6:$F$292,4,0))),G195,IF(G195="","",VLOOKUP(C195,Promoções!$C$6:$F$292,4,0)))</f>
        <v/>
      </c>
      <c r="M195" s="5" t="str">
        <f>IF(ISERROR(
IF(L195="","",VLOOKUP(L195,'Cadastro de Cargos'!$C$7:$D$100,2,0))),"",IF(L195="","",VLOOKUP(L195,'Cadastro de Cargos'!$C$7:$D$100,2,0)))</f>
        <v/>
      </c>
      <c r="N195" s="5" t="str">
        <f t="shared" ca="1" si="51"/>
        <v/>
      </c>
      <c r="O195" s="57" t="str">
        <f t="shared" ca="1" si="52"/>
        <v/>
      </c>
      <c r="P195" s="57" t="str">
        <f>IF(ISERROR(
IF(W195="","",IF(AND(W195&lt;='Cad Iniciais'!$D$6,Y195&gt;'Cad Iniciais'!$D$6),1,0))),"",IF(W195="","",IF(AND(W195&lt;='Cad Iniciais'!$D$6,Y195&gt;'Cad Iniciais'!$D$6),1,0)))</f>
        <v/>
      </c>
      <c r="Q195" s="57" t="str">
        <f>IF(ISERROR(
IF(W195="","",IF(AND(W195&lt;=('Cad Iniciais'!$D$6-1),Y195&gt;'Cad Iniciais'!$D$6-1),1,0))),"",IF(W195="","",IF(W195="","",IF(AND(W195&lt;=('Cad Iniciais'!$D$6-1),Y195&gt;'Cad Iniciais'!$D$6-1),1,0))))</f>
        <v/>
      </c>
      <c r="R195" s="26" t="str">
        <f t="shared" ca="1" si="53"/>
        <v/>
      </c>
      <c r="S195" s="26" t="str">
        <f t="shared" ca="1" si="54"/>
        <v/>
      </c>
      <c r="T195" s="26" t="str">
        <f t="shared" ca="1" si="55"/>
        <v/>
      </c>
      <c r="U195" s="26" t="str">
        <f>IF(ISERROR(
IF(H195="","",IF(YEAR(H195)&lt;='Cad Iniciais'!$D$6,"SIM",""))),"",IF(H195="","",IF(YEAR(H195)&lt;='Cad Iniciais'!$D$6,"SIM","")))</f>
        <v/>
      </c>
      <c r="V195" s="26" t="str">
        <f ca="1">IF(ISERROR(
IF(H195="","",IF(AND(YEAR(H195)='Cad Iniciais'!$D$6,I195="Ativo",TODAY()-H195&gt;90),"SIM",IF(AND(YEAR(H195)='Cad Iniciais'!$D$6,I195-H195&gt;90),"SIM","")))),"",IF(H195="","",IF(AND(YEAR(H195)='Cad Iniciais'!$D$6,I195="Ativo",TODAY()-H195&gt;90),"SIM",IF(AND(YEAR(H195)='Cad Iniciais'!$D$6,I195-H195&gt;90),"SIM",""))))</f>
        <v/>
      </c>
      <c r="W195" s="26" t="str">
        <f t="shared" si="56"/>
        <v/>
      </c>
      <c r="X195" s="26" t="str">
        <f t="shared" si="57"/>
        <v/>
      </c>
      <c r="Y195" s="26" t="str">
        <f t="shared" si="58"/>
        <v/>
      </c>
      <c r="Z195" s="26" t="str">
        <f t="shared" si="59"/>
        <v/>
      </c>
      <c r="AA195" s="26" t="str">
        <f>IF(ISERROR(
IF(W195="","",IF(AND(W195&lt;='Cad Iniciais'!$D$6,Y195&gt;'Cad Iniciais'!$D$6),1,0))),"",IF(W195="","",IF(AND(W195&lt;='Cad Iniciais'!$D$6,Y195&gt;'Cad Iniciais'!$D$6),1,0)))</f>
        <v/>
      </c>
      <c r="AB195" s="26" t="str">
        <f>IF(ISERROR(
IF(W195="","",IF(AND(W195&lt;=('Cad Iniciais'!$D$6-1),Y195&gt;'Cad Iniciais'!$D$6-1),1,0))),"",IF(W195="","",IF(W195="","",IF(AND(W195&lt;=('Cad Iniciais'!$D$6-1),Y195&gt;'Cad Iniciais'!$D$6-1),1,0))))</f>
        <v/>
      </c>
      <c r="AC195" s="61" t="str">
        <f>IF(ISERROR(
IF(I195="Ativo","",VLOOKUP(C195,Demissões!$C$6:$E$100,3,0))),"",IF(I195="Ativo","",VLOOKUP(C195,Demissões!$C$6:$E$100,3,0)))</f>
        <v/>
      </c>
      <c r="AD195" s="5"/>
      <c r="AE195" s="5"/>
      <c r="AF195" s="5"/>
      <c r="AG195" s="5"/>
      <c r="AH195" s="5"/>
      <c r="AI195" s="5"/>
      <c r="AJ195" s="70" t="str">
        <f>IF(C195="","",COUNTIF(Absenteismo!$D$6:$D$100,'Cadastro de Funcionários'!C195))</f>
        <v/>
      </c>
      <c r="AK195" s="70" t="str">
        <f>IF($C195="","",COUNTIFS(Absenteismo!$D$6:$D$100,'Cadastro de Funcionários'!$C195,Absenteismo!$E$6:$E$100,"Sim"))</f>
        <v/>
      </c>
      <c r="AL195" s="70" t="str">
        <f>IF($C195="","",COUNTIFS(Absenteismo!$D$6:$D$100,'Cadastro de Funcionários'!$C195,Absenteismo!$E$6:$E$100,"Não"))</f>
        <v/>
      </c>
      <c r="AM195" s="70" t="str">
        <f>IF($C195="","",COUNTIFS(Absenteismo!$D$6:$D$100,'Cadastro de Funcionários'!$C195,Absenteismo!$E$6:$E$100,"Sim",Absenteismo!$F$6:$F$100,"Sim"))</f>
        <v/>
      </c>
      <c r="AN195" s="70" t="str">
        <f>IF($C195="","",COUNTIFS(Absenteismo!$D$6:$D$100,'Cadastro de Funcionários'!$C195,Absenteismo!$E$6:$E$100,"Sim",Absenteismo!$F$6:$F$100,"Não"))</f>
        <v/>
      </c>
      <c r="AO195" s="26"/>
      <c r="AP195" s="26"/>
      <c r="AQ195" s="26"/>
    </row>
    <row r="196" spans="1:43" ht="22.5" customHeight="1">
      <c r="A196" s="29"/>
      <c r="B196" s="5"/>
      <c r="C196" s="37"/>
      <c r="D196" s="37"/>
      <c r="E196" s="37"/>
      <c r="F196" s="37"/>
      <c r="G196" s="37"/>
      <c r="H196" s="68"/>
      <c r="I196" s="68"/>
      <c r="J196" s="76" t="str">
        <f t="shared" si="50"/>
        <v/>
      </c>
      <c r="K196" s="5"/>
      <c r="L196" s="5" t="str">
        <f>IF(ISERROR(
IF(G196="","",VLOOKUP(C196,Promoções!$C$6:$F$292,4,0))),G196,IF(G196="","",VLOOKUP(C196,Promoções!$C$6:$F$292,4,0)))</f>
        <v/>
      </c>
      <c r="M196" s="5" t="str">
        <f>IF(ISERROR(
IF(L196="","",VLOOKUP(L196,'Cadastro de Cargos'!$C$7:$D$100,2,0))),"",IF(L196="","",VLOOKUP(L196,'Cadastro de Cargos'!$C$7:$D$100,2,0)))</f>
        <v/>
      </c>
      <c r="N196" s="5" t="str">
        <f t="shared" ca="1" si="51"/>
        <v/>
      </c>
      <c r="O196" s="57" t="str">
        <f t="shared" ca="1" si="52"/>
        <v/>
      </c>
      <c r="P196" s="57" t="str">
        <f>IF(ISERROR(
IF(W196="","",IF(AND(W196&lt;='Cad Iniciais'!$D$6,Y196&gt;'Cad Iniciais'!$D$6),1,0))),"",IF(W196="","",IF(AND(W196&lt;='Cad Iniciais'!$D$6,Y196&gt;'Cad Iniciais'!$D$6),1,0)))</f>
        <v/>
      </c>
      <c r="Q196" s="57" t="str">
        <f>IF(ISERROR(
IF(W196="","",IF(AND(W196&lt;=('Cad Iniciais'!$D$6-1),Y196&gt;'Cad Iniciais'!$D$6-1),1,0))),"",IF(W196="","",IF(W196="","",IF(AND(W196&lt;=('Cad Iniciais'!$D$6-1),Y196&gt;'Cad Iniciais'!$D$6-1),1,0))))</f>
        <v/>
      </c>
      <c r="R196" s="26" t="str">
        <f t="shared" ca="1" si="53"/>
        <v/>
      </c>
      <c r="S196" s="26" t="str">
        <f t="shared" ca="1" si="54"/>
        <v/>
      </c>
      <c r="T196" s="26" t="str">
        <f t="shared" ca="1" si="55"/>
        <v/>
      </c>
      <c r="U196" s="26" t="str">
        <f>IF(ISERROR(
IF(H196="","",IF(YEAR(H196)&lt;='Cad Iniciais'!$D$6,"SIM",""))),"",IF(H196="","",IF(YEAR(H196)&lt;='Cad Iniciais'!$D$6,"SIM","")))</f>
        <v/>
      </c>
      <c r="V196" s="26" t="str">
        <f ca="1">IF(ISERROR(
IF(H196="","",IF(AND(YEAR(H196)='Cad Iniciais'!$D$6,I196="Ativo",TODAY()-H196&gt;90),"SIM",IF(AND(YEAR(H196)='Cad Iniciais'!$D$6,I196-H196&gt;90),"SIM","")))),"",IF(H196="","",IF(AND(YEAR(H196)='Cad Iniciais'!$D$6,I196="Ativo",TODAY()-H196&gt;90),"SIM",IF(AND(YEAR(H196)='Cad Iniciais'!$D$6,I196-H196&gt;90),"SIM",""))))</f>
        <v/>
      </c>
      <c r="W196" s="26" t="str">
        <f t="shared" si="56"/>
        <v/>
      </c>
      <c r="X196" s="26" t="str">
        <f t="shared" si="57"/>
        <v/>
      </c>
      <c r="Y196" s="26" t="str">
        <f t="shared" si="58"/>
        <v/>
      </c>
      <c r="Z196" s="26" t="str">
        <f t="shared" si="59"/>
        <v/>
      </c>
      <c r="AA196" s="26" t="str">
        <f>IF(ISERROR(
IF(W196="","",IF(AND(W196&lt;='Cad Iniciais'!$D$6,Y196&gt;'Cad Iniciais'!$D$6),1,0))),"",IF(W196="","",IF(AND(W196&lt;='Cad Iniciais'!$D$6,Y196&gt;'Cad Iniciais'!$D$6),1,0)))</f>
        <v/>
      </c>
      <c r="AB196" s="26" t="str">
        <f>IF(ISERROR(
IF(W196="","",IF(AND(W196&lt;=('Cad Iniciais'!$D$6-1),Y196&gt;'Cad Iniciais'!$D$6-1),1,0))),"",IF(W196="","",IF(W196="","",IF(AND(W196&lt;=('Cad Iniciais'!$D$6-1),Y196&gt;'Cad Iniciais'!$D$6-1),1,0))))</f>
        <v/>
      </c>
      <c r="AC196" s="61" t="str">
        <f>IF(ISERROR(
IF(I196="Ativo","",VLOOKUP(C196,Demissões!$C$6:$E$100,3,0))),"",IF(I196="Ativo","",VLOOKUP(C196,Demissões!$C$6:$E$100,3,0)))</f>
        <v/>
      </c>
      <c r="AD196" s="5"/>
      <c r="AE196" s="5"/>
      <c r="AF196" s="5"/>
      <c r="AG196" s="5"/>
      <c r="AH196" s="5"/>
      <c r="AI196" s="5"/>
      <c r="AJ196" s="70" t="str">
        <f>IF(C196="","",COUNTIF(Absenteismo!$D$6:$D$100,'Cadastro de Funcionários'!C196))</f>
        <v/>
      </c>
      <c r="AK196" s="70" t="str">
        <f>IF($C196="","",COUNTIFS(Absenteismo!$D$6:$D$100,'Cadastro de Funcionários'!$C196,Absenteismo!$E$6:$E$100,"Sim"))</f>
        <v/>
      </c>
      <c r="AL196" s="70" t="str">
        <f>IF($C196="","",COUNTIFS(Absenteismo!$D$6:$D$100,'Cadastro de Funcionários'!$C196,Absenteismo!$E$6:$E$100,"Não"))</f>
        <v/>
      </c>
      <c r="AM196" s="70" t="str">
        <f>IF($C196="","",COUNTIFS(Absenteismo!$D$6:$D$100,'Cadastro de Funcionários'!$C196,Absenteismo!$E$6:$E$100,"Sim",Absenteismo!$F$6:$F$100,"Sim"))</f>
        <v/>
      </c>
      <c r="AN196" s="70" t="str">
        <f>IF($C196="","",COUNTIFS(Absenteismo!$D$6:$D$100,'Cadastro de Funcionários'!$C196,Absenteismo!$E$6:$E$100,"Sim",Absenteismo!$F$6:$F$100,"Não"))</f>
        <v/>
      </c>
      <c r="AO196" s="26"/>
      <c r="AP196" s="26"/>
      <c r="AQ196" s="26"/>
    </row>
    <row r="197" spans="1:43" ht="22.5" customHeight="1">
      <c r="A197" s="29"/>
      <c r="B197" s="5"/>
      <c r="C197" s="37"/>
      <c r="D197" s="37"/>
      <c r="E197" s="37"/>
      <c r="F197" s="37"/>
      <c r="G197" s="37"/>
      <c r="H197" s="68"/>
      <c r="I197" s="68"/>
      <c r="J197" s="76" t="str">
        <f t="shared" si="50"/>
        <v/>
      </c>
      <c r="K197" s="5"/>
      <c r="L197" s="5" t="str">
        <f>IF(ISERROR(
IF(G197="","",VLOOKUP(C197,Promoções!$C$6:$F$292,4,0))),G197,IF(G197="","",VLOOKUP(C197,Promoções!$C$6:$F$292,4,0)))</f>
        <v/>
      </c>
      <c r="M197" s="5" t="str">
        <f>IF(ISERROR(
IF(L197="","",VLOOKUP(L197,'Cadastro de Cargos'!$C$7:$D$100,2,0))),"",IF(L197="","",VLOOKUP(L197,'Cadastro de Cargos'!$C$7:$D$100,2,0)))</f>
        <v/>
      </c>
      <c r="N197" s="5" t="str">
        <f t="shared" ca="1" si="51"/>
        <v/>
      </c>
      <c r="O197" s="57" t="str">
        <f t="shared" ca="1" si="52"/>
        <v/>
      </c>
      <c r="P197" s="57" t="str">
        <f>IF(ISERROR(
IF(W197="","",IF(AND(W197&lt;='Cad Iniciais'!$D$6,Y197&gt;'Cad Iniciais'!$D$6),1,0))),"",IF(W197="","",IF(AND(W197&lt;='Cad Iniciais'!$D$6,Y197&gt;'Cad Iniciais'!$D$6),1,0)))</f>
        <v/>
      </c>
      <c r="Q197" s="57" t="str">
        <f>IF(ISERROR(
IF(W197="","",IF(AND(W197&lt;=('Cad Iniciais'!$D$6-1),Y197&gt;'Cad Iniciais'!$D$6-1),1,0))),"",IF(W197="","",IF(W197="","",IF(AND(W197&lt;=('Cad Iniciais'!$D$6-1),Y197&gt;'Cad Iniciais'!$D$6-1),1,0))))</f>
        <v/>
      </c>
      <c r="R197" s="26" t="str">
        <f t="shared" ca="1" si="53"/>
        <v/>
      </c>
      <c r="S197" s="26" t="str">
        <f t="shared" ca="1" si="54"/>
        <v/>
      </c>
      <c r="T197" s="26" t="str">
        <f t="shared" ca="1" si="55"/>
        <v/>
      </c>
      <c r="U197" s="26" t="str">
        <f>IF(ISERROR(
IF(H197="","",IF(YEAR(H197)&lt;='Cad Iniciais'!$D$6,"SIM",""))),"",IF(H197="","",IF(YEAR(H197)&lt;='Cad Iniciais'!$D$6,"SIM","")))</f>
        <v/>
      </c>
      <c r="V197" s="26" t="str">
        <f ca="1">IF(ISERROR(
IF(H197="","",IF(AND(YEAR(H197)='Cad Iniciais'!$D$6,I197="Ativo",TODAY()-H197&gt;90),"SIM",IF(AND(YEAR(H197)='Cad Iniciais'!$D$6,I197-H197&gt;90),"SIM","")))),"",IF(H197="","",IF(AND(YEAR(H197)='Cad Iniciais'!$D$6,I197="Ativo",TODAY()-H197&gt;90),"SIM",IF(AND(YEAR(H197)='Cad Iniciais'!$D$6,I197-H197&gt;90),"SIM",""))))</f>
        <v/>
      </c>
      <c r="W197" s="26" t="str">
        <f t="shared" si="56"/>
        <v/>
      </c>
      <c r="X197" s="26" t="str">
        <f t="shared" si="57"/>
        <v/>
      </c>
      <c r="Y197" s="26" t="str">
        <f t="shared" si="58"/>
        <v/>
      </c>
      <c r="Z197" s="26" t="str">
        <f t="shared" si="59"/>
        <v/>
      </c>
      <c r="AA197" s="26" t="str">
        <f>IF(ISERROR(
IF(W197="","",IF(AND(W197&lt;='Cad Iniciais'!$D$6,Y197&gt;'Cad Iniciais'!$D$6),1,0))),"",IF(W197="","",IF(AND(W197&lt;='Cad Iniciais'!$D$6,Y197&gt;'Cad Iniciais'!$D$6),1,0)))</f>
        <v/>
      </c>
      <c r="AB197" s="26" t="str">
        <f>IF(ISERROR(
IF(W197="","",IF(AND(W197&lt;=('Cad Iniciais'!$D$6-1),Y197&gt;'Cad Iniciais'!$D$6-1),1,0))),"",IF(W197="","",IF(W197="","",IF(AND(W197&lt;=('Cad Iniciais'!$D$6-1),Y197&gt;'Cad Iniciais'!$D$6-1),1,0))))</f>
        <v/>
      </c>
      <c r="AC197" s="61" t="str">
        <f>IF(ISERROR(
IF(I197="Ativo","",VLOOKUP(C197,Demissões!$C$6:$E$100,3,0))),"",IF(I197="Ativo","",VLOOKUP(C197,Demissões!$C$6:$E$100,3,0)))</f>
        <v/>
      </c>
      <c r="AD197" s="5"/>
      <c r="AE197" s="5"/>
      <c r="AF197" s="5"/>
      <c r="AG197" s="5"/>
      <c r="AH197" s="5"/>
      <c r="AI197" s="5"/>
      <c r="AJ197" s="70" t="str">
        <f>IF(C197="","",COUNTIF(Absenteismo!$D$6:$D$100,'Cadastro de Funcionários'!C197))</f>
        <v/>
      </c>
      <c r="AK197" s="70" t="str">
        <f>IF($C197="","",COUNTIFS(Absenteismo!$D$6:$D$100,'Cadastro de Funcionários'!$C197,Absenteismo!$E$6:$E$100,"Sim"))</f>
        <v/>
      </c>
      <c r="AL197" s="70" t="str">
        <f>IF($C197="","",COUNTIFS(Absenteismo!$D$6:$D$100,'Cadastro de Funcionários'!$C197,Absenteismo!$E$6:$E$100,"Não"))</f>
        <v/>
      </c>
      <c r="AM197" s="70" t="str">
        <f>IF($C197="","",COUNTIFS(Absenteismo!$D$6:$D$100,'Cadastro de Funcionários'!$C197,Absenteismo!$E$6:$E$100,"Sim",Absenteismo!$F$6:$F$100,"Sim"))</f>
        <v/>
      </c>
      <c r="AN197" s="70" t="str">
        <f>IF($C197="","",COUNTIFS(Absenteismo!$D$6:$D$100,'Cadastro de Funcionários'!$C197,Absenteismo!$E$6:$E$100,"Sim",Absenteismo!$F$6:$F$100,"Não"))</f>
        <v/>
      </c>
      <c r="AO197" s="26"/>
      <c r="AP197" s="26"/>
      <c r="AQ197" s="26"/>
    </row>
    <row r="198" spans="1:43" ht="22.5" customHeight="1">
      <c r="A198" s="29"/>
      <c r="B198" s="5"/>
      <c r="C198" s="37"/>
      <c r="D198" s="37"/>
      <c r="E198" s="37"/>
      <c r="F198" s="37"/>
      <c r="G198" s="37"/>
      <c r="H198" s="68"/>
      <c r="I198" s="68"/>
      <c r="J198" s="76" t="str">
        <f t="shared" ref="J198:J205" si="60">IF(ISERROR(
IF(I198="","",R198&amp;" anos e "&amp;S198&amp;" meses")),"",IF(I198="","",R198&amp;" anos e "&amp;S198&amp;" meses"))</f>
        <v/>
      </c>
      <c r="K198" s="5"/>
      <c r="L198" s="5" t="str">
        <f>IF(ISERROR(
IF(G198="","",VLOOKUP(C198,Promoções!$C$6:$F$292,4,0))),G198,IF(G198="","",VLOOKUP(C198,Promoções!$C$6:$F$292,4,0)))</f>
        <v/>
      </c>
      <c r="M198" s="5" t="str">
        <f>IF(ISERROR(
IF(L198="","",VLOOKUP(L198,'Cadastro de Cargos'!$C$7:$D$100,2,0))),"",IF(L198="","",VLOOKUP(L198,'Cadastro de Cargos'!$C$7:$D$100,2,0)))</f>
        <v/>
      </c>
      <c r="N198" s="5" t="str">
        <f t="shared" ref="N198:N205" ca="1" si="61">IF(ISERROR(
IF(E198="","",ROUND((TODAY()-E198)/365,0))),"",IF(E198="","",ROUND((TODAY()-E198)/365,0)))</f>
        <v/>
      </c>
      <c r="O198" s="57" t="str">
        <f t="shared" ref="O198:O205" ca="1" si="62">IF(ISERROR(
IF(N198="","",IF(N198&gt;60,"Mais de 60 anos",IF(N198&gt;54,"54 a 60 anos",IF(N198&gt;44,"44 a 53 anos",IF(N198&gt;34,"34 a 43 anos",IF(N198&gt;24,"24 a 33 anos","18 a 23 anos"))))))),"",IF(N198="","",IF(N198&gt;60,"Mais de 60 anos",IF(N198&gt;54,"54 a 60 anos",IF(N198&gt;44,"44 a 53 anos",IF(N198&gt;34,"34 a 43 anos",IF(N198&gt;24,"24 a 33 anos","18 a 23 anos")))))))</f>
        <v/>
      </c>
      <c r="P198" s="57" t="str">
        <f>IF(ISERROR(
IF(W198="","",IF(AND(W198&lt;='Cad Iniciais'!$D$6,Y198&gt;'Cad Iniciais'!$D$6),1,0))),"",IF(W198="","",IF(AND(W198&lt;='Cad Iniciais'!$D$6,Y198&gt;'Cad Iniciais'!$D$6),1,0)))</f>
        <v/>
      </c>
      <c r="Q198" s="57" t="str">
        <f>IF(ISERROR(
IF(W198="","",IF(AND(W198&lt;=('Cad Iniciais'!$D$6-1),Y198&gt;'Cad Iniciais'!$D$6-1),1,0))),"",IF(W198="","",IF(W198="","",IF(AND(W198&lt;=('Cad Iniciais'!$D$6-1),Y198&gt;'Cad Iniciais'!$D$6-1),1,0))))</f>
        <v/>
      </c>
      <c r="R198" s="26" t="str">
        <f t="shared" ref="R198:R205" ca="1" si="63">IF(ISERROR(
IF(I198="","",IF(I198="Ativo",TRUNC((TODAY()-H198)/30/12,0),TRUNC((I198-H198)/30/12,0)))),"",IF(I198="","",IF(I198="Ativo",TRUNC((TODAY()-H198)/30/12,0),TRUNC((I198-H198)/30/12,0))))</f>
        <v/>
      </c>
      <c r="S198" s="26" t="str">
        <f t="shared" ref="S198:S205" ca="1" si="64">IF(ISERROR(
IF(I198="","",IF(I198="Ativo",TRUNC(MOD((TODAY()-H198)/30,12),0),TRUNC(MOD((I198-H198)/30,12),0)))),"",IF(I198="","",IF(I198="Ativo",TRUNC(MOD((TODAY()-H198)/30,12),0),TRUNC(MOD((I198-H198)/30,12),0))))</f>
        <v/>
      </c>
      <c r="T198" s="26" t="str">
        <f t="shared" ref="T198:T205" ca="1" si="65">IF(ISERROR(
(R198*12+S198)),"",(R198*12+S198))</f>
        <v/>
      </c>
      <c r="U198" s="26" t="str">
        <f>IF(ISERROR(
IF(H198="","",IF(YEAR(H198)&lt;='Cad Iniciais'!$D$6,"SIM",""))),"",IF(H198="","",IF(YEAR(H198)&lt;='Cad Iniciais'!$D$6,"SIM","")))</f>
        <v/>
      </c>
      <c r="V198" s="26" t="str">
        <f ca="1">IF(ISERROR(
IF(H198="","",IF(AND(YEAR(H198)='Cad Iniciais'!$D$6,I198="Ativo",TODAY()-H198&gt;90),"SIM",IF(AND(YEAR(H198)='Cad Iniciais'!$D$6,I198-H198&gt;90),"SIM","")))),"",IF(H198="","",IF(AND(YEAR(H198)='Cad Iniciais'!$D$6,I198="Ativo",TODAY()-H198&gt;90),"SIM",IF(AND(YEAR(H198)='Cad Iniciais'!$D$6,I198-H198&gt;90),"SIM",""))))</f>
        <v/>
      </c>
      <c r="W198" s="26" t="str">
        <f t="shared" ref="W198:W205" si="66">IF(ISERROR(
IF(H198="","",YEAR(H198))),"",IF(H198="","",YEAR(H198)))</f>
        <v/>
      </c>
      <c r="X198" s="26" t="str">
        <f t="shared" ref="X198:X205" si="67">IF(ISERROR(
IF(H198="","",MONTH(H198))),"",IF(H198="","",MONTH(H198)))</f>
        <v/>
      </c>
      <c r="Y198" s="26" t="str">
        <f t="shared" ref="Y198:Y205" si="68">IF(ISERROR(
IF(I198="","",YEAR(I198))),"",IF(I198="","",YEAR(I198)))</f>
        <v/>
      </c>
      <c r="Z198" s="26" t="str">
        <f t="shared" ref="Z198:Z205" si="69">IF(ISERROR(
IF(OR(I198="",I198="Ativo"),"",MONTH(I198))),"",IF(OR(I198="",I198="Ativo"),"",MONTH(I198)))</f>
        <v/>
      </c>
      <c r="AA198" s="26" t="str">
        <f>IF(ISERROR(
IF(W198="","",IF(AND(W198&lt;='Cad Iniciais'!$D$6,Y198&gt;'Cad Iniciais'!$D$6),1,0))),"",IF(W198="","",IF(AND(W198&lt;='Cad Iniciais'!$D$6,Y198&gt;'Cad Iniciais'!$D$6),1,0)))</f>
        <v/>
      </c>
      <c r="AB198" s="26" t="str">
        <f>IF(ISERROR(
IF(W198="","",IF(AND(W198&lt;=('Cad Iniciais'!$D$6-1),Y198&gt;'Cad Iniciais'!$D$6-1),1,0))),"",IF(W198="","",IF(W198="","",IF(AND(W198&lt;=('Cad Iniciais'!$D$6-1),Y198&gt;'Cad Iniciais'!$D$6-1),1,0))))</f>
        <v/>
      </c>
      <c r="AC198" s="61" t="str">
        <f>IF(ISERROR(
IF(I198="Ativo","",VLOOKUP(C198,Demissões!$C$6:$E$100,3,0))),"",IF(I198="Ativo","",VLOOKUP(C198,Demissões!$C$6:$E$100,3,0)))</f>
        <v/>
      </c>
      <c r="AD198" s="5"/>
      <c r="AE198" s="5"/>
      <c r="AF198" s="5"/>
      <c r="AG198" s="5"/>
      <c r="AH198" s="5"/>
      <c r="AI198" s="5"/>
      <c r="AJ198" s="70" t="str">
        <f>IF(C198="","",COUNTIF(Absenteismo!$D$6:$D$100,'Cadastro de Funcionários'!C198))</f>
        <v/>
      </c>
      <c r="AK198" s="70" t="str">
        <f>IF($C198="","",COUNTIFS(Absenteismo!$D$6:$D$100,'Cadastro de Funcionários'!$C198,Absenteismo!$E$6:$E$100,"Sim"))</f>
        <v/>
      </c>
      <c r="AL198" s="70" t="str">
        <f>IF($C198="","",COUNTIFS(Absenteismo!$D$6:$D$100,'Cadastro de Funcionários'!$C198,Absenteismo!$E$6:$E$100,"Não"))</f>
        <v/>
      </c>
      <c r="AM198" s="70" t="str">
        <f>IF($C198="","",COUNTIFS(Absenteismo!$D$6:$D$100,'Cadastro de Funcionários'!$C198,Absenteismo!$E$6:$E$100,"Sim",Absenteismo!$F$6:$F$100,"Sim"))</f>
        <v/>
      </c>
      <c r="AN198" s="70" t="str">
        <f>IF($C198="","",COUNTIFS(Absenteismo!$D$6:$D$100,'Cadastro de Funcionários'!$C198,Absenteismo!$E$6:$E$100,"Sim",Absenteismo!$F$6:$F$100,"Não"))</f>
        <v/>
      </c>
      <c r="AO198" s="26"/>
      <c r="AP198" s="26"/>
      <c r="AQ198" s="26"/>
    </row>
    <row r="199" spans="1:43" ht="22.5" customHeight="1">
      <c r="A199" s="29"/>
      <c r="B199" s="5"/>
      <c r="C199" s="37"/>
      <c r="D199" s="37"/>
      <c r="E199" s="37"/>
      <c r="F199" s="37"/>
      <c r="G199" s="37"/>
      <c r="H199" s="68"/>
      <c r="I199" s="68"/>
      <c r="J199" s="76" t="str">
        <f t="shared" si="60"/>
        <v/>
      </c>
      <c r="K199" s="5"/>
      <c r="L199" s="5" t="str">
        <f>IF(ISERROR(
IF(G199="","",VLOOKUP(C199,Promoções!$C$6:$F$292,4,0))),G199,IF(G199="","",VLOOKUP(C199,Promoções!$C$6:$F$292,4,0)))</f>
        <v/>
      </c>
      <c r="M199" s="5" t="str">
        <f>IF(ISERROR(
IF(L199="","",VLOOKUP(L199,'Cadastro de Cargos'!$C$7:$D$100,2,0))),"",IF(L199="","",VLOOKUP(L199,'Cadastro de Cargos'!$C$7:$D$100,2,0)))</f>
        <v/>
      </c>
      <c r="N199" s="5" t="str">
        <f t="shared" ca="1" si="61"/>
        <v/>
      </c>
      <c r="O199" s="57" t="str">
        <f t="shared" ca="1" si="62"/>
        <v/>
      </c>
      <c r="P199" s="57" t="str">
        <f>IF(ISERROR(
IF(W199="","",IF(AND(W199&lt;='Cad Iniciais'!$D$6,Y199&gt;'Cad Iniciais'!$D$6),1,0))),"",IF(W199="","",IF(AND(W199&lt;='Cad Iniciais'!$D$6,Y199&gt;'Cad Iniciais'!$D$6),1,0)))</f>
        <v/>
      </c>
      <c r="Q199" s="57" t="str">
        <f>IF(ISERROR(
IF(W199="","",IF(AND(W199&lt;=('Cad Iniciais'!$D$6-1),Y199&gt;'Cad Iniciais'!$D$6-1),1,0))),"",IF(W199="","",IF(W199="","",IF(AND(W199&lt;=('Cad Iniciais'!$D$6-1),Y199&gt;'Cad Iniciais'!$D$6-1),1,0))))</f>
        <v/>
      </c>
      <c r="R199" s="26" t="str">
        <f t="shared" ca="1" si="63"/>
        <v/>
      </c>
      <c r="S199" s="26" t="str">
        <f t="shared" ca="1" si="64"/>
        <v/>
      </c>
      <c r="T199" s="26" t="str">
        <f t="shared" ca="1" si="65"/>
        <v/>
      </c>
      <c r="U199" s="26" t="str">
        <f>IF(ISERROR(
IF(H199="","",IF(YEAR(H199)&lt;='Cad Iniciais'!$D$6,"SIM",""))),"",IF(H199="","",IF(YEAR(H199)&lt;='Cad Iniciais'!$D$6,"SIM","")))</f>
        <v/>
      </c>
      <c r="V199" s="26" t="str">
        <f ca="1">IF(ISERROR(
IF(H199="","",IF(AND(YEAR(H199)='Cad Iniciais'!$D$6,I199="Ativo",TODAY()-H199&gt;90),"SIM",IF(AND(YEAR(H199)='Cad Iniciais'!$D$6,I199-H199&gt;90),"SIM","")))),"",IF(H199="","",IF(AND(YEAR(H199)='Cad Iniciais'!$D$6,I199="Ativo",TODAY()-H199&gt;90),"SIM",IF(AND(YEAR(H199)='Cad Iniciais'!$D$6,I199-H199&gt;90),"SIM",""))))</f>
        <v/>
      </c>
      <c r="W199" s="26" t="str">
        <f t="shared" si="66"/>
        <v/>
      </c>
      <c r="X199" s="26" t="str">
        <f t="shared" si="67"/>
        <v/>
      </c>
      <c r="Y199" s="26" t="str">
        <f t="shared" si="68"/>
        <v/>
      </c>
      <c r="Z199" s="26" t="str">
        <f t="shared" si="69"/>
        <v/>
      </c>
      <c r="AA199" s="26" t="str">
        <f>IF(ISERROR(
IF(W199="","",IF(AND(W199&lt;='Cad Iniciais'!$D$6,Y199&gt;'Cad Iniciais'!$D$6),1,0))),"",IF(W199="","",IF(AND(W199&lt;='Cad Iniciais'!$D$6,Y199&gt;'Cad Iniciais'!$D$6),1,0)))</f>
        <v/>
      </c>
      <c r="AB199" s="26" t="str">
        <f>IF(ISERROR(
IF(W199="","",IF(AND(W199&lt;=('Cad Iniciais'!$D$6-1),Y199&gt;'Cad Iniciais'!$D$6-1),1,0))),"",IF(W199="","",IF(W199="","",IF(AND(W199&lt;=('Cad Iniciais'!$D$6-1),Y199&gt;'Cad Iniciais'!$D$6-1),1,0))))</f>
        <v/>
      </c>
      <c r="AC199" s="61" t="str">
        <f>IF(ISERROR(
IF(I199="Ativo","",VLOOKUP(C199,Demissões!$C$6:$E$100,3,0))),"",IF(I199="Ativo","",VLOOKUP(C199,Demissões!$C$6:$E$100,3,0)))</f>
        <v/>
      </c>
      <c r="AD199" s="5"/>
      <c r="AE199" s="5"/>
      <c r="AF199" s="5"/>
      <c r="AG199" s="5"/>
      <c r="AH199" s="5"/>
      <c r="AI199" s="5"/>
      <c r="AJ199" s="70" t="str">
        <f>IF(C199="","",COUNTIF(Absenteismo!$D$6:$D$100,'Cadastro de Funcionários'!C199))</f>
        <v/>
      </c>
      <c r="AK199" s="70" t="str">
        <f>IF($C199="","",COUNTIFS(Absenteismo!$D$6:$D$100,'Cadastro de Funcionários'!$C199,Absenteismo!$E$6:$E$100,"Sim"))</f>
        <v/>
      </c>
      <c r="AL199" s="70" t="str">
        <f>IF($C199="","",COUNTIFS(Absenteismo!$D$6:$D$100,'Cadastro de Funcionários'!$C199,Absenteismo!$E$6:$E$100,"Não"))</f>
        <v/>
      </c>
      <c r="AM199" s="70" t="str">
        <f>IF($C199="","",COUNTIFS(Absenteismo!$D$6:$D$100,'Cadastro de Funcionários'!$C199,Absenteismo!$E$6:$E$100,"Sim",Absenteismo!$F$6:$F$100,"Sim"))</f>
        <v/>
      </c>
      <c r="AN199" s="70" t="str">
        <f>IF($C199="","",COUNTIFS(Absenteismo!$D$6:$D$100,'Cadastro de Funcionários'!$C199,Absenteismo!$E$6:$E$100,"Sim",Absenteismo!$F$6:$F$100,"Não"))</f>
        <v/>
      </c>
      <c r="AO199" s="26"/>
      <c r="AP199" s="26"/>
      <c r="AQ199" s="26"/>
    </row>
    <row r="200" spans="1:43" ht="22.5" customHeight="1">
      <c r="A200" s="29"/>
      <c r="B200" s="5"/>
      <c r="C200" s="37"/>
      <c r="D200" s="37"/>
      <c r="E200" s="37"/>
      <c r="F200" s="37"/>
      <c r="G200" s="37"/>
      <c r="H200" s="68"/>
      <c r="I200" s="68"/>
      <c r="J200" s="76" t="str">
        <f t="shared" si="60"/>
        <v/>
      </c>
      <c r="K200" s="5"/>
      <c r="L200" s="5" t="str">
        <f>IF(ISERROR(
IF(G200="","",VLOOKUP(C200,Promoções!$C$6:$F$292,4,0))),G200,IF(G200="","",VLOOKUP(C200,Promoções!$C$6:$F$292,4,0)))</f>
        <v/>
      </c>
      <c r="M200" s="5" t="str">
        <f>IF(ISERROR(
IF(L200="","",VLOOKUP(L200,'Cadastro de Cargos'!$C$7:$D$100,2,0))),"",IF(L200="","",VLOOKUP(L200,'Cadastro de Cargos'!$C$7:$D$100,2,0)))</f>
        <v/>
      </c>
      <c r="N200" s="5" t="str">
        <f t="shared" ca="1" si="61"/>
        <v/>
      </c>
      <c r="O200" s="57" t="str">
        <f t="shared" ca="1" si="62"/>
        <v/>
      </c>
      <c r="P200" s="57" t="str">
        <f>IF(ISERROR(
IF(W200="","",IF(AND(W200&lt;='Cad Iniciais'!$D$6,Y200&gt;'Cad Iniciais'!$D$6),1,0))),"",IF(W200="","",IF(AND(W200&lt;='Cad Iniciais'!$D$6,Y200&gt;'Cad Iniciais'!$D$6),1,0)))</f>
        <v/>
      </c>
      <c r="Q200" s="57" t="str">
        <f>IF(ISERROR(
IF(W200="","",IF(AND(W200&lt;=('Cad Iniciais'!$D$6-1),Y200&gt;'Cad Iniciais'!$D$6-1),1,0))),"",IF(W200="","",IF(W200="","",IF(AND(W200&lt;=('Cad Iniciais'!$D$6-1),Y200&gt;'Cad Iniciais'!$D$6-1),1,0))))</f>
        <v/>
      </c>
      <c r="R200" s="26" t="str">
        <f t="shared" ca="1" si="63"/>
        <v/>
      </c>
      <c r="S200" s="26" t="str">
        <f t="shared" ca="1" si="64"/>
        <v/>
      </c>
      <c r="T200" s="26" t="str">
        <f t="shared" ca="1" si="65"/>
        <v/>
      </c>
      <c r="U200" s="26" t="str">
        <f>IF(ISERROR(
IF(H200="","",IF(YEAR(H200)&lt;='Cad Iniciais'!$D$6,"SIM",""))),"",IF(H200="","",IF(YEAR(H200)&lt;='Cad Iniciais'!$D$6,"SIM","")))</f>
        <v/>
      </c>
      <c r="V200" s="26" t="str">
        <f ca="1">IF(ISERROR(
IF(H200="","",IF(AND(YEAR(H200)='Cad Iniciais'!$D$6,I200="Ativo",TODAY()-H200&gt;90),"SIM",IF(AND(YEAR(H200)='Cad Iniciais'!$D$6,I200-H200&gt;90),"SIM","")))),"",IF(H200="","",IF(AND(YEAR(H200)='Cad Iniciais'!$D$6,I200="Ativo",TODAY()-H200&gt;90),"SIM",IF(AND(YEAR(H200)='Cad Iniciais'!$D$6,I200-H200&gt;90),"SIM",""))))</f>
        <v/>
      </c>
      <c r="W200" s="26" t="str">
        <f t="shared" si="66"/>
        <v/>
      </c>
      <c r="X200" s="26" t="str">
        <f t="shared" si="67"/>
        <v/>
      </c>
      <c r="Y200" s="26" t="str">
        <f t="shared" si="68"/>
        <v/>
      </c>
      <c r="Z200" s="26" t="str">
        <f t="shared" si="69"/>
        <v/>
      </c>
      <c r="AA200" s="26" t="str">
        <f>IF(ISERROR(
IF(W200="","",IF(AND(W200&lt;='Cad Iniciais'!$D$6,Y200&gt;'Cad Iniciais'!$D$6),1,0))),"",IF(W200="","",IF(AND(W200&lt;='Cad Iniciais'!$D$6,Y200&gt;'Cad Iniciais'!$D$6),1,0)))</f>
        <v/>
      </c>
      <c r="AB200" s="26" t="str">
        <f>IF(ISERROR(
IF(W200="","",IF(AND(W200&lt;=('Cad Iniciais'!$D$6-1),Y200&gt;'Cad Iniciais'!$D$6-1),1,0))),"",IF(W200="","",IF(W200="","",IF(AND(W200&lt;=('Cad Iniciais'!$D$6-1),Y200&gt;'Cad Iniciais'!$D$6-1),1,0))))</f>
        <v/>
      </c>
      <c r="AC200" s="61" t="str">
        <f>IF(ISERROR(
IF(I200="Ativo","",VLOOKUP(C200,Demissões!$C$6:$E$100,3,0))),"",IF(I200="Ativo","",VLOOKUP(C200,Demissões!$C$6:$E$100,3,0)))</f>
        <v/>
      </c>
      <c r="AD200" s="5"/>
      <c r="AE200" s="5"/>
      <c r="AF200" s="5"/>
      <c r="AG200" s="5"/>
      <c r="AH200" s="5"/>
      <c r="AI200" s="5"/>
      <c r="AJ200" s="70" t="str">
        <f>IF(C200="","",COUNTIF(Absenteismo!$D$6:$D$100,'Cadastro de Funcionários'!C200))</f>
        <v/>
      </c>
      <c r="AK200" s="70" t="str">
        <f>IF($C200="","",COUNTIFS(Absenteismo!$D$6:$D$100,'Cadastro de Funcionários'!$C200,Absenteismo!$E$6:$E$100,"Sim"))</f>
        <v/>
      </c>
      <c r="AL200" s="70" t="str">
        <f>IF($C200="","",COUNTIFS(Absenteismo!$D$6:$D$100,'Cadastro de Funcionários'!$C200,Absenteismo!$E$6:$E$100,"Não"))</f>
        <v/>
      </c>
      <c r="AM200" s="70" t="str">
        <f>IF($C200="","",COUNTIFS(Absenteismo!$D$6:$D$100,'Cadastro de Funcionários'!$C200,Absenteismo!$E$6:$E$100,"Sim",Absenteismo!$F$6:$F$100,"Sim"))</f>
        <v/>
      </c>
      <c r="AN200" s="70" t="str">
        <f>IF($C200="","",COUNTIFS(Absenteismo!$D$6:$D$100,'Cadastro de Funcionários'!$C200,Absenteismo!$E$6:$E$100,"Sim",Absenteismo!$F$6:$F$100,"Não"))</f>
        <v/>
      </c>
      <c r="AO200" s="26"/>
      <c r="AP200" s="26"/>
      <c r="AQ200" s="26"/>
    </row>
    <row r="201" spans="1:43" ht="22.5" customHeight="1">
      <c r="A201" s="29"/>
      <c r="B201" s="5"/>
      <c r="C201" s="37"/>
      <c r="D201" s="37"/>
      <c r="E201" s="37"/>
      <c r="F201" s="37"/>
      <c r="G201" s="37"/>
      <c r="H201" s="68"/>
      <c r="I201" s="68"/>
      <c r="J201" s="76" t="str">
        <f t="shared" si="60"/>
        <v/>
      </c>
      <c r="K201" s="5"/>
      <c r="L201" s="5" t="str">
        <f>IF(ISERROR(
IF(G201="","",VLOOKUP(C201,Promoções!$C$6:$F$292,4,0))),G201,IF(G201="","",VLOOKUP(C201,Promoções!$C$6:$F$292,4,0)))</f>
        <v/>
      </c>
      <c r="M201" s="5" t="str">
        <f>IF(ISERROR(
IF(L201="","",VLOOKUP(L201,'Cadastro de Cargos'!$C$7:$D$100,2,0))),"",IF(L201="","",VLOOKUP(L201,'Cadastro de Cargos'!$C$7:$D$100,2,0)))</f>
        <v/>
      </c>
      <c r="N201" s="5" t="str">
        <f t="shared" ca="1" si="61"/>
        <v/>
      </c>
      <c r="O201" s="57" t="str">
        <f t="shared" ca="1" si="62"/>
        <v/>
      </c>
      <c r="P201" s="57" t="str">
        <f>IF(ISERROR(
IF(W201="","",IF(AND(W201&lt;='Cad Iniciais'!$D$6,Y201&gt;'Cad Iniciais'!$D$6),1,0))),"",IF(W201="","",IF(AND(W201&lt;='Cad Iniciais'!$D$6,Y201&gt;'Cad Iniciais'!$D$6),1,0)))</f>
        <v/>
      </c>
      <c r="Q201" s="57" t="str">
        <f>IF(ISERROR(
IF(W201="","",IF(AND(W201&lt;=('Cad Iniciais'!$D$6-1),Y201&gt;'Cad Iniciais'!$D$6-1),1,0))),"",IF(W201="","",IF(W201="","",IF(AND(W201&lt;=('Cad Iniciais'!$D$6-1),Y201&gt;'Cad Iniciais'!$D$6-1),1,0))))</f>
        <v/>
      </c>
      <c r="R201" s="26" t="str">
        <f t="shared" ca="1" si="63"/>
        <v/>
      </c>
      <c r="S201" s="26" t="str">
        <f t="shared" ca="1" si="64"/>
        <v/>
      </c>
      <c r="T201" s="26" t="str">
        <f t="shared" ca="1" si="65"/>
        <v/>
      </c>
      <c r="U201" s="26" t="str">
        <f>IF(ISERROR(
IF(H201="","",IF(YEAR(H201)&lt;='Cad Iniciais'!$D$6,"SIM",""))),"",IF(H201="","",IF(YEAR(H201)&lt;='Cad Iniciais'!$D$6,"SIM","")))</f>
        <v/>
      </c>
      <c r="V201" s="26" t="str">
        <f ca="1">IF(ISERROR(
IF(H201="","",IF(AND(YEAR(H201)='Cad Iniciais'!$D$6,I201="Ativo",TODAY()-H201&gt;90),"SIM",IF(AND(YEAR(H201)='Cad Iniciais'!$D$6,I201-H201&gt;90),"SIM","")))),"",IF(H201="","",IF(AND(YEAR(H201)='Cad Iniciais'!$D$6,I201="Ativo",TODAY()-H201&gt;90),"SIM",IF(AND(YEAR(H201)='Cad Iniciais'!$D$6,I201-H201&gt;90),"SIM",""))))</f>
        <v/>
      </c>
      <c r="W201" s="26" t="str">
        <f t="shared" si="66"/>
        <v/>
      </c>
      <c r="X201" s="26" t="str">
        <f t="shared" si="67"/>
        <v/>
      </c>
      <c r="Y201" s="26" t="str">
        <f t="shared" si="68"/>
        <v/>
      </c>
      <c r="Z201" s="26" t="str">
        <f t="shared" si="69"/>
        <v/>
      </c>
      <c r="AA201" s="26" t="str">
        <f>IF(ISERROR(
IF(W201="","",IF(AND(W201&lt;='Cad Iniciais'!$D$6,Y201&gt;'Cad Iniciais'!$D$6),1,0))),"",IF(W201="","",IF(AND(W201&lt;='Cad Iniciais'!$D$6,Y201&gt;'Cad Iniciais'!$D$6),1,0)))</f>
        <v/>
      </c>
      <c r="AB201" s="26" t="str">
        <f>IF(ISERROR(
IF(W201="","",IF(AND(W201&lt;=('Cad Iniciais'!$D$6-1),Y201&gt;'Cad Iniciais'!$D$6-1),1,0))),"",IF(W201="","",IF(W201="","",IF(AND(W201&lt;=('Cad Iniciais'!$D$6-1),Y201&gt;'Cad Iniciais'!$D$6-1),1,0))))</f>
        <v/>
      </c>
      <c r="AC201" s="61" t="str">
        <f>IF(ISERROR(
IF(I201="Ativo","",VLOOKUP(C201,Demissões!$C$6:$E$100,3,0))),"",IF(I201="Ativo","",VLOOKUP(C201,Demissões!$C$6:$E$100,3,0)))</f>
        <v/>
      </c>
      <c r="AD201" s="5"/>
      <c r="AE201" s="5"/>
      <c r="AF201" s="5"/>
      <c r="AG201" s="5"/>
      <c r="AH201" s="5"/>
      <c r="AI201" s="5"/>
      <c r="AJ201" s="70" t="str">
        <f>IF(C201="","",COUNTIF(Absenteismo!$D$6:$D$100,'Cadastro de Funcionários'!C201))</f>
        <v/>
      </c>
      <c r="AK201" s="70" t="str">
        <f>IF($C201="","",COUNTIFS(Absenteismo!$D$6:$D$100,'Cadastro de Funcionários'!$C201,Absenteismo!$E$6:$E$100,"Sim"))</f>
        <v/>
      </c>
      <c r="AL201" s="70" t="str">
        <f>IF($C201="","",COUNTIFS(Absenteismo!$D$6:$D$100,'Cadastro de Funcionários'!$C201,Absenteismo!$E$6:$E$100,"Não"))</f>
        <v/>
      </c>
      <c r="AM201" s="70" t="str">
        <f>IF($C201="","",COUNTIFS(Absenteismo!$D$6:$D$100,'Cadastro de Funcionários'!$C201,Absenteismo!$E$6:$E$100,"Sim",Absenteismo!$F$6:$F$100,"Sim"))</f>
        <v/>
      </c>
      <c r="AN201" s="70" t="str">
        <f>IF($C201="","",COUNTIFS(Absenteismo!$D$6:$D$100,'Cadastro de Funcionários'!$C201,Absenteismo!$E$6:$E$100,"Sim",Absenteismo!$F$6:$F$100,"Não"))</f>
        <v/>
      </c>
      <c r="AO201" s="26"/>
      <c r="AP201" s="26"/>
      <c r="AQ201" s="26"/>
    </row>
    <row r="202" spans="1:43" ht="22.5" customHeight="1">
      <c r="A202" s="29"/>
      <c r="B202" s="5"/>
      <c r="C202" s="37"/>
      <c r="D202" s="37"/>
      <c r="E202" s="37"/>
      <c r="F202" s="37"/>
      <c r="G202" s="37"/>
      <c r="H202" s="68"/>
      <c r="I202" s="68"/>
      <c r="J202" s="76" t="str">
        <f t="shared" si="60"/>
        <v/>
      </c>
      <c r="K202" s="5"/>
      <c r="L202" s="5" t="str">
        <f>IF(ISERROR(
IF(G202="","",VLOOKUP(C202,Promoções!$C$6:$F$292,4,0))),G202,IF(G202="","",VLOOKUP(C202,Promoções!$C$6:$F$292,4,0)))</f>
        <v/>
      </c>
      <c r="M202" s="5" t="str">
        <f>IF(ISERROR(
IF(L202="","",VLOOKUP(L202,'Cadastro de Cargos'!$C$7:$D$100,2,0))),"",IF(L202="","",VLOOKUP(L202,'Cadastro de Cargos'!$C$7:$D$100,2,0)))</f>
        <v/>
      </c>
      <c r="N202" s="5" t="str">
        <f t="shared" ca="1" si="61"/>
        <v/>
      </c>
      <c r="O202" s="57" t="str">
        <f t="shared" ca="1" si="62"/>
        <v/>
      </c>
      <c r="P202" s="57" t="str">
        <f>IF(ISERROR(
IF(W202="","",IF(AND(W202&lt;='Cad Iniciais'!$D$6,Y202&gt;'Cad Iniciais'!$D$6),1,0))),"",IF(W202="","",IF(AND(W202&lt;='Cad Iniciais'!$D$6,Y202&gt;'Cad Iniciais'!$D$6),1,0)))</f>
        <v/>
      </c>
      <c r="Q202" s="57" t="str">
        <f>IF(ISERROR(
IF(W202="","",IF(AND(W202&lt;=('Cad Iniciais'!$D$6-1),Y202&gt;'Cad Iniciais'!$D$6-1),1,0))),"",IF(W202="","",IF(W202="","",IF(AND(W202&lt;=('Cad Iniciais'!$D$6-1),Y202&gt;'Cad Iniciais'!$D$6-1),1,0))))</f>
        <v/>
      </c>
      <c r="R202" s="26" t="str">
        <f t="shared" ca="1" si="63"/>
        <v/>
      </c>
      <c r="S202" s="26" t="str">
        <f t="shared" ca="1" si="64"/>
        <v/>
      </c>
      <c r="T202" s="26" t="str">
        <f t="shared" ca="1" si="65"/>
        <v/>
      </c>
      <c r="U202" s="26" t="str">
        <f>IF(ISERROR(
IF(H202="","",IF(YEAR(H202)&lt;='Cad Iniciais'!$D$6,"SIM",""))),"",IF(H202="","",IF(YEAR(H202)&lt;='Cad Iniciais'!$D$6,"SIM","")))</f>
        <v/>
      </c>
      <c r="V202" s="26" t="str">
        <f ca="1">IF(ISERROR(
IF(H202="","",IF(AND(YEAR(H202)='Cad Iniciais'!$D$6,I202="Ativo",TODAY()-H202&gt;90),"SIM",IF(AND(YEAR(H202)='Cad Iniciais'!$D$6,I202-H202&gt;90),"SIM","")))),"",IF(H202="","",IF(AND(YEAR(H202)='Cad Iniciais'!$D$6,I202="Ativo",TODAY()-H202&gt;90),"SIM",IF(AND(YEAR(H202)='Cad Iniciais'!$D$6,I202-H202&gt;90),"SIM",""))))</f>
        <v/>
      </c>
      <c r="W202" s="26" t="str">
        <f t="shared" si="66"/>
        <v/>
      </c>
      <c r="X202" s="26" t="str">
        <f t="shared" si="67"/>
        <v/>
      </c>
      <c r="Y202" s="26" t="str">
        <f t="shared" si="68"/>
        <v/>
      </c>
      <c r="Z202" s="26" t="str">
        <f t="shared" si="69"/>
        <v/>
      </c>
      <c r="AA202" s="26" t="str">
        <f>IF(ISERROR(
IF(W202="","",IF(AND(W202&lt;='Cad Iniciais'!$D$6,Y202&gt;'Cad Iniciais'!$D$6),1,0))),"",IF(W202="","",IF(AND(W202&lt;='Cad Iniciais'!$D$6,Y202&gt;'Cad Iniciais'!$D$6),1,0)))</f>
        <v/>
      </c>
      <c r="AB202" s="26" t="str">
        <f>IF(ISERROR(
IF(W202="","",IF(AND(W202&lt;=('Cad Iniciais'!$D$6-1),Y202&gt;'Cad Iniciais'!$D$6-1),1,0))),"",IF(W202="","",IF(W202="","",IF(AND(W202&lt;=('Cad Iniciais'!$D$6-1),Y202&gt;'Cad Iniciais'!$D$6-1),1,0))))</f>
        <v/>
      </c>
      <c r="AC202" s="61" t="str">
        <f>IF(ISERROR(
IF(I202="Ativo","",VLOOKUP(C202,Demissões!$C$6:$E$100,3,0))),"",IF(I202="Ativo","",VLOOKUP(C202,Demissões!$C$6:$E$100,3,0)))</f>
        <v/>
      </c>
      <c r="AD202" s="5"/>
      <c r="AE202" s="5"/>
      <c r="AF202" s="5"/>
      <c r="AG202" s="5"/>
      <c r="AH202" s="5"/>
      <c r="AI202" s="5"/>
      <c r="AJ202" s="70" t="str">
        <f>IF(C202="","",COUNTIF(Absenteismo!$D$6:$D$100,'Cadastro de Funcionários'!C202))</f>
        <v/>
      </c>
      <c r="AK202" s="70" t="str">
        <f>IF($C202="","",COUNTIFS(Absenteismo!$D$6:$D$100,'Cadastro de Funcionários'!$C202,Absenteismo!$E$6:$E$100,"Sim"))</f>
        <v/>
      </c>
      <c r="AL202" s="70" t="str">
        <f>IF($C202="","",COUNTIFS(Absenteismo!$D$6:$D$100,'Cadastro de Funcionários'!$C202,Absenteismo!$E$6:$E$100,"Não"))</f>
        <v/>
      </c>
      <c r="AM202" s="70" t="str">
        <f>IF($C202="","",COUNTIFS(Absenteismo!$D$6:$D$100,'Cadastro de Funcionários'!$C202,Absenteismo!$E$6:$E$100,"Sim",Absenteismo!$F$6:$F$100,"Sim"))</f>
        <v/>
      </c>
      <c r="AN202" s="70" t="str">
        <f>IF($C202="","",COUNTIFS(Absenteismo!$D$6:$D$100,'Cadastro de Funcionários'!$C202,Absenteismo!$E$6:$E$100,"Sim",Absenteismo!$F$6:$F$100,"Não"))</f>
        <v/>
      </c>
      <c r="AO202" s="26"/>
      <c r="AP202" s="26"/>
      <c r="AQ202" s="26"/>
    </row>
    <row r="203" spans="1:43" ht="22.5" customHeight="1">
      <c r="A203" s="29"/>
      <c r="B203" s="5"/>
      <c r="C203" s="37"/>
      <c r="D203" s="37"/>
      <c r="E203" s="37"/>
      <c r="F203" s="37"/>
      <c r="G203" s="37"/>
      <c r="H203" s="68"/>
      <c r="I203" s="68"/>
      <c r="J203" s="76" t="str">
        <f t="shared" si="60"/>
        <v/>
      </c>
      <c r="K203" s="5"/>
      <c r="L203" s="5" t="str">
        <f>IF(ISERROR(
IF(G203="","",VLOOKUP(C203,Promoções!$C$6:$F$292,4,0))),G203,IF(G203="","",VLOOKUP(C203,Promoções!$C$6:$F$292,4,0)))</f>
        <v/>
      </c>
      <c r="M203" s="5" t="str">
        <f>IF(ISERROR(
IF(L203="","",VLOOKUP(L203,'Cadastro de Cargos'!$C$7:$D$100,2,0))),"",IF(L203="","",VLOOKUP(L203,'Cadastro de Cargos'!$C$7:$D$100,2,0)))</f>
        <v/>
      </c>
      <c r="N203" s="5" t="str">
        <f t="shared" ca="1" si="61"/>
        <v/>
      </c>
      <c r="O203" s="57" t="str">
        <f t="shared" ca="1" si="62"/>
        <v/>
      </c>
      <c r="P203" s="57" t="str">
        <f>IF(ISERROR(
IF(W203="","",IF(AND(W203&lt;='Cad Iniciais'!$D$6,Y203&gt;'Cad Iniciais'!$D$6),1,0))),"",IF(W203="","",IF(AND(W203&lt;='Cad Iniciais'!$D$6,Y203&gt;'Cad Iniciais'!$D$6),1,0)))</f>
        <v/>
      </c>
      <c r="Q203" s="57" t="str">
        <f>IF(ISERROR(
IF(W203="","",IF(AND(W203&lt;=('Cad Iniciais'!$D$6-1),Y203&gt;'Cad Iniciais'!$D$6-1),1,0))),"",IF(W203="","",IF(W203="","",IF(AND(W203&lt;=('Cad Iniciais'!$D$6-1),Y203&gt;'Cad Iniciais'!$D$6-1),1,0))))</f>
        <v/>
      </c>
      <c r="R203" s="26" t="str">
        <f t="shared" ca="1" si="63"/>
        <v/>
      </c>
      <c r="S203" s="26" t="str">
        <f t="shared" ca="1" si="64"/>
        <v/>
      </c>
      <c r="T203" s="26" t="str">
        <f t="shared" ca="1" si="65"/>
        <v/>
      </c>
      <c r="U203" s="26" t="str">
        <f>IF(ISERROR(
IF(H203="","",IF(YEAR(H203)&lt;='Cad Iniciais'!$D$6,"SIM",""))),"",IF(H203="","",IF(YEAR(H203)&lt;='Cad Iniciais'!$D$6,"SIM","")))</f>
        <v/>
      </c>
      <c r="V203" s="26" t="str">
        <f ca="1">IF(ISERROR(
IF(H203="","",IF(AND(YEAR(H203)='Cad Iniciais'!$D$6,I203="Ativo",TODAY()-H203&gt;90),"SIM",IF(AND(YEAR(H203)='Cad Iniciais'!$D$6,I203-H203&gt;90),"SIM","")))),"",IF(H203="","",IF(AND(YEAR(H203)='Cad Iniciais'!$D$6,I203="Ativo",TODAY()-H203&gt;90),"SIM",IF(AND(YEAR(H203)='Cad Iniciais'!$D$6,I203-H203&gt;90),"SIM",""))))</f>
        <v/>
      </c>
      <c r="W203" s="26" t="str">
        <f t="shared" si="66"/>
        <v/>
      </c>
      <c r="X203" s="26" t="str">
        <f t="shared" si="67"/>
        <v/>
      </c>
      <c r="Y203" s="26" t="str">
        <f t="shared" si="68"/>
        <v/>
      </c>
      <c r="Z203" s="26" t="str">
        <f t="shared" si="69"/>
        <v/>
      </c>
      <c r="AA203" s="26" t="str">
        <f>IF(ISERROR(
IF(W203="","",IF(AND(W203&lt;='Cad Iniciais'!$D$6,Y203&gt;'Cad Iniciais'!$D$6),1,0))),"",IF(W203="","",IF(AND(W203&lt;='Cad Iniciais'!$D$6,Y203&gt;'Cad Iniciais'!$D$6),1,0)))</f>
        <v/>
      </c>
      <c r="AB203" s="26" t="str">
        <f>IF(ISERROR(
IF(W203="","",IF(AND(W203&lt;=('Cad Iniciais'!$D$6-1),Y203&gt;'Cad Iniciais'!$D$6-1),1,0))),"",IF(W203="","",IF(W203="","",IF(AND(W203&lt;=('Cad Iniciais'!$D$6-1),Y203&gt;'Cad Iniciais'!$D$6-1),1,0))))</f>
        <v/>
      </c>
      <c r="AC203" s="61" t="str">
        <f>IF(ISERROR(
IF(I203="Ativo","",VLOOKUP(C203,Demissões!$C$6:$E$100,3,0))),"",IF(I203="Ativo","",VLOOKUP(C203,Demissões!$C$6:$E$100,3,0)))</f>
        <v/>
      </c>
      <c r="AD203" s="5"/>
      <c r="AE203" s="5"/>
      <c r="AF203" s="5"/>
      <c r="AG203" s="5"/>
      <c r="AH203" s="5"/>
      <c r="AI203" s="5"/>
      <c r="AJ203" s="70" t="str">
        <f>IF(C203="","",COUNTIF(Absenteismo!$D$6:$D$100,'Cadastro de Funcionários'!C203))</f>
        <v/>
      </c>
      <c r="AK203" s="70" t="str">
        <f>IF($C203="","",COUNTIFS(Absenteismo!$D$6:$D$100,'Cadastro de Funcionários'!$C203,Absenteismo!$E$6:$E$100,"Sim"))</f>
        <v/>
      </c>
      <c r="AL203" s="70" t="str">
        <f>IF($C203="","",COUNTIFS(Absenteismo!$D$6:$D$100,'Cadastro de Funcionários'!$C203,Absenteismo!$E$6:$E$100,"Não"))</f>
        <v/>
      </c>
      <c r="AM203" s="70" t="str">
        <f>IF($C203="","",COUNTIFS(Absenteismo!$D$6:$D$100,'Cadastro de Funcionários'!$C203,Absenteismo!$E$6:$E$100,"Sim",Absenteismo!$F$6:$F$100,"Sim"))</f>
        <v/>
      </c>
      <c r="AN203" s="70" t="str">
        <f>IF($C203="","",COUNTIFS(Absenteismo!$D$6:$D$100,'Cadastro de Funcionários'!$C203,Absenteismo!$E$6:$E$100,"Sim",Absenteismo!$F$6:$F$100,"Não"))</f>
        <v/>
      </c>
      <c r="AO203" s="26"/>
      <c r="AP203" s="26"/>
      <c r="AQ203" s="26"/>
    </row>
    <row r="204" spans="1:43" ht="22.5" customHeight="1">
      <c r="A204" s="29"/>
      <c r="B204" s="5"/>
      <c r="C204" s="37"/>
      <c r="D204" s="37"/>
      <c r="E204" s="37"/>
      <c r="F204" s="37"/>
      <c r="G204" s="37"/>
      <c r="H204" s="68"/>
      <c r="I204" s="68"/>
      <c r="J204" s="76" t="str">
        <f t="shared" si="60"/>
        <v/>
      </c>
      <c r="K204" s="5"/>
      <c r="L204" s="5" t="str">
        <f>IF(ISERROR(
IF(G204="","",VLOOKUP(C204,Promoções!$C$6:$F$292,4,0))),G204,IF(G204="","",VLOOKUP(C204,Promoções!$C$6:$F$292,4,0)))</f>
        <v/>
      </c>
      <c r="M204" s="5" t="str">
        <f>IF(ISERROR(
IF(L204="","",VLOOKUP(L204,'Cadastro de Cargos'!$C$7:$D$100,2,0))),"",IF(L204="","",VLOOKUP(L204,'Cadastro de Cargos'!$C$7:$D$100,2,0)))</f>
        <v/>
      </c>
      <c r="N204" s="5" t="str">
        <f t="shared" ca="1" si="61"/>
        <v/>
      </c>
      <c r="O204" s="57" t="str">
        <f t="shared" ca="1" si="62"/>
        <v/>
      </c>
      <c r="P204" s="57" t="str">
        <f>IF(ISERROR(
IF(W204="","",IF(AND(W204&lt;='Cad Iniciais'!$D$6,Y204&gt;'Cad Iniciais'!$D$6),1,0))),"",IF(W204="","",IF(AND(W204&lt;='Cad Iniciais'!$D$6,Y204&gt;'Cad Iniciais'!$D$6),1,0)))</f>
        <v/>
      </c>
      <c r="Q204" s="57" t="str">
        <f>IF(ISERROR(
IF(W204="","",IF(AND(W204&lt;=('Cad Iniciais'!$D$6-1),Y204&gt;'Cad Iniciais'!$D$6-1),1,0))),"",IF(W204="","",IF(W204="","",IF(AND(W204&lt;=('Cad Iniciais'!$D$6-1),Y204&gt;'Cad Iniciais'!$D$6-1),1,0))))</f>
        <v/>
      </c>
      <c r="R204" s="26" t="str">
        <f t="shared" ca="1" si="63"/>
        <v/>
      </c>
      <c r="S204" s="26" t="str">
        <f t="shared" ca="1" si="64"/>
        <v/>
      </c>
      <c r="T204" s="26" t="str">
        <f t="shared" ca="1" si="65"/>
        <v/>
      </c>
      <c r="U204" s="26" t="str">
        <f>IF(ISERROR(
IF(H204="","",IF(YEAR(H204)&lt;='Cad Iniciais'!$D$6,"SIM",""))),"",IF(H204="","",IF(YEAR(H204)&lt;='Cad Iniciais'!$D$6,"SIM","")))</f>
        <v/>
      </c>
      <c r="V204" s="26" t="str">
        <f ca="1">IF(ISERROR(
IF(H204="","",IF(AND(YEAR(H204)='Cad Iniciais'!$D$6,I204="Ativo",TODAY()-H204&gt;90),"SIM",IF(AND(YEAR(H204)='Cad Iniciais'!$D$6,I204-H204&gt;90),"SIM","")))),"",IF(H204="","",IF(AND(YEAR(H204)='Cad Iniciais'!$D$6,I204="Ativo",TODAY()-H204&gt;90),"SIM",IF(AND(YEAR(H204)='Cad Iniciais'!$D$6,I204-H204&gt;90),"SIM",""))))</f>
        <v/>
      </c>
      <c r="W204" s="26" t="str">
        <f t="shared" si="66"/>
        <v/>
      </c>
      <c r="X204" s="26" t="str">
        <f t="shared" si="67"/>
        <v/>
      </c>
      <c r="Y204" s="26" t="str">
        <f t="shared" si="68"/>
        <v/>
      </c>
      <c r="Z204" s="26" t="str">
        <f t="shared" si="69"/>
        <v/>
      </c>
      <c r="AA204" s="26" t="str">
        <f>IF(ISERROR(
IF(W204="","",IF(AND(W204&lt;='Cad Iniciais'!$D$6,Y204&gt;'Cad Iniciais'!$D$6),1,0))),"",IF(W204="","",IF(AND(W204&lt;='Cad Iniciais'!$D$6,Y204&gt;'Cad Iniciais'!$D$6),1,0)))</f>
        <v/>
      </c>
      <c r="AB204" s="26" t="str">
        <f>IF(ISERROR(
IF(W204="","",IF(AND(W204&lt;=('Cad Iniciais'!$D$6-1),Y204&gt;'Cad Iniciais'!$D$6-1),1,0))),"",IF(W204="","",IF(W204="","",IF(AND(W204&lt;=('Cad Iniciais'!$D$6-1),Y204&gt;'Cad Iniciais'!$D$6-1),1,0))))</f>
        <v/>
      </c>
      <c r="AC204" s="61" t="str">
        <f>IF(ISERROR(
IF(I204="Ativo","",VLOOKUP(C204,Demissões!$C$6:$E$100,3,0))),"",IF(I204="Ativo","",VLOOKUP(C204,Demissões!$C$6:$E$100,3,0)))</f>
        <v/>
      </c>
      <c r="AD204" s="5"/>
      <c r="AE204" s="5"/>
      <c r="AF204" s="5"/>
      <c r="AG204" s="5"/>
      <c r="AH204" s="5"/>
      <c r="AI204" s="5"/>
      <c r="AJ204" s="70" t="str">
        <f>IF(C204="","",COUNTIF(Absenteismo!$D$6:$D$100,'Cadastro de Funcionários'!C204))</f>
        <v/>
      </c>
      <c r="AK204" s="70" t="str">
        <f>IF($C204="","",COUNTIFS(Absenteismo!$D$6:$D$100,'Cadastro de Funcionários'!$C204,Absenteismo!$E$6:$E$100,"Sim"))</f>
        <v/>
      </c>
      <c r="AL204" s="70" t="str">
        <f>IF($C204="","",COUNTIFS(Absenteismo!$D$6:$D$100,'Cadastro de Funcionários'!$C204,Absenteismo!$E$6:$E$100,"Não"))</f>
        <v/>
      </c>
      <c r="AM204" s="70" t="str">
        <f>IF($C204="","",COUNTIFS(Absenteismo!$D$6:$D$100,'Cadastro de Funcionários'!$C204,Absenteismo!$E$6:$E$100,"Sim",Absenteismo!$F$6:$F$100,"Sim"))</f>
        <v/>
      </c>
      <c r="AN204" s="70" t="str">
        <f>IF($C204="","",COUNTIFS(Absenteismo!$D$6:$D$100,'Cadastro de Funcionários'!$C204,Absenteismo!$E$6:$E$100,"Sim",Absenteismo!$F$6:$F$100,"Não"))</f>
        <v/>
      </c>
      <c r="AO204" s="26"/>
      <c r="AP204" s="26"/>
      <c r="AQ204" s="26"/>
    </row>
    <row r="205" spans="1:43" ht="22.5" customHeight="1">
      <c r="A205" s="29"/>
      <c r="B205" s="5"/>
      <c r="C205" s="37"/>
      <c r="D205" s="37"/>
      <c r="E205" s="37"/>
      <c r="F205" s="37"/>
      <c r="G205" s="37"/>
      <c r="H205" s="68"/>
      <c r="I205" s="68"/>
      <c r="J205" s="76" t="str">
        <f t="shared" si="60"/>
        <v/>
      </c>
      <c r="K205" s="5"/>
      <c r="L205" s="5" t="str">
        <f>IF(ISERROR(
IF(G205="","",VLOOKUP(C205,Promoções!$C$6:$F$292,4,0))),G205,IF(G205="","",VLOOKUP(C205,Promoções!$C$6:$F$292,4,0)))</f>
        <v/>
      </c>
      <c r="M205" s="5" t="str">
        <f>IF(ISERROR(
IF(L205="","",VLOOKUP(L205,'Cadastro de Cargos'!$C$7:$D$100,2,0))),"",IF(L205="","",VLOOKUP(L205,'Cadastro de Cargos'!$C$7:$D$100,2,0)))</f>
        <v/>
      </c>
      <c r="N205" s="5" t="str">
        <f t="shared" ca="1" si="61"/>
        <v/>
      </c>
      <c r="O205" s="57" t="str">
        <f t="shared" ca="1" si="62"/>
        <v/>
      </c>
      <c r="P205" s="57" t="str">
        <f>IF(ISERROR(
IF(W205="","",IF(AND(W205&lt;='Cad Iniciais'!$D$6,Y205&gt;'Cad Iniciais'!$D$6),1,0))),"",IF(W205="","",IF(AND(W205&lt;='Cad Iniciais'!$D$6,Y205&gt;'Cad Iniciais'!$D$6),1,0)))</f>
        <v/>
      </c>
      <c r="Q205" s="57" t="str">
        <f>IF(ISERROR(
IF(W205="","",IF(AND(W205&lt;=('Cad Iniciais'!$D$6-1),Y205&gt;'Cad Iniciais'!$D$6-1),1,0))),"",IF(W205="","",IF(W205="","",IF(AND(W205&lt;=('Cad Iniciais'!$D$6-1),Y205&gt;'Cad Iniciais'!$D$6-1),1,0))))</f>
        <v/>
      </c>
      <c r="R205" s="26" t="str">
        <f t="shared" ca="1" si="63"/>
        <v/>
      </c>
      <c r="S205" s="26" t="str">
        <f t="shared" ca="1" si="64"/>
        <v/>
      </c>
      <c r="T205" s="26" t="str">
        <f t="shared" ca="1" si="65"/>
        <v/>
      </c>
      <c r="U205" s="26" t="str">
        <f>IF(ISERROR(
IF(H205="","",IF(YEAR(H205)&lt;='Cad Iniciais'!$D$6,"SIM",""))),"",IF(H205="","",IF(YEAR(H205)&lt;='Cad Iniciais'!$D$6,"SIM","")))</f>
        <v/>
      </c>
      <c r="V205" s="26" t="str">
        <f ca="1">IF(ISERROR(
IF(H205="","",IF(AND(YEAR(H205)='Cad Iniciais'!$D$6,I205="Ativo",TODAY()-H205&gt;90),"SIM",IF(AND(YEAR(H205)='Cad Iniciais'!$D$6,I205-H205&gt;90),"SIM","")))),"",IF(H205="","",IF(AND(YEAR(H205)='Cad Iniciais'!$D$6,I205="Ativo",TODAY()-H205&gt;90),"SIM",IF(AND(YEAR(H205)='Cad Iniciais'!$D$6,I205-H205&gt;90),"SIM",""))))</f>
        <v/>
      </c>
      <c r="W205" s="26" t="str">
        <f t="shared" si="66"/>
        <v/>
      </c>
      <c r="X205" s="26" t="str">
        <f t="shared" si="67"/>
        <v/>
      </c>
      <c r="Y205" s="26" t="str">
        <f t="shared" si="68"/>
        <v/>
      </c>
      <c r="Z205" s="26" t="str">
        <f t="shared" si="69"/>
        <v/>
      </c>
      <c r="AA205" s="26" t="str">
        <f>IF(ISERROR(
IF(W205="","",IF(AND(W205&lt;='Cad Iniciais'!$D$6,Y205&gt;'Cad Iniciais'!$D$6),1,0))),"",IF(W205="","",IF(AND(W205&lt;='Cad Iniciais'!$D$6,Y205&gt;'Cad Iniciais'!$D$6),1,0)))</f>
        <v/>
      </c>
      <c r="AB205" s="26" t="str">
        <f>IF(ISERROR(
IF(W205="","",IF(AND(W205&lt;=('Cad Iniciais'!$D$6-1),Y205&gt;'Cad Iniciais'!$D$6-1),1,0))),"",IF(W205="","",IF(W205="","",IF(AND(W205&lt;=('Cad Iniciais'!$D$6-1),Y205&gt;'Cad Iniciais'!$D$6-1),1,0))))</f>
        <v/>
      </c>
      <c r="AC205" s="61" t="str">
        <f>IF(ISERROR(
IF(I205="Ativo","",VLOOKUP(C205,Demissões!$C$6:$E$100,3,0))),"",IF(I205="Ativo","",VLOOKUP(C205,Demissões!$C$6:$E$100,3,0)))</f>
        <v/>
      </c>
      <c r="AD205" s="5"/>
      <c r="AE205" s="5"/>
      <c r="AF205" s="5"/>
      <c r="AG205" s="5"/>
      <c r="AH205" s="5"/>
      <c r="AI205" s="5"/>
      <c r="AJ205" s="70" t="str">
        <f>IF(C205="","",COUNTIF(Absenteismo!$D$6:$D$100,'Cadastro de Funcionários'!C205))</f>
        <v/>
      </c>
      <c r="AK205" s="70" t="str">
        <f>IF($C205="","",COUNTIFS(Absenteismo!$D$6:$D$100,'Cadastro de Funcionários'!$C205,Absenteismo!$E$6:$E$100,"Sim"))</f>
        <v/>
      </c>
      <c r="AL205" s="70" t="str">
        <f>IF($C205="","",COUNTIFS(Absenteismo!$D$6:$D$100,'Cadastro de Funcionários'!$C205,Absenteismo!$E$6:$E$100,"Não"))</f>
        <v/>
      </c>
      <c r="AM205" s="70" t="str">
        <f>IF($C205="","",COUNTIFS(Absenteismo!$D$6:$D$100,'Cadastro de Funcionários'!$C205,Absenteismo!$E$6:$E$100,"Sim",Absenteismo!$F$6:$F$100,"Sim"))</f>
        <v/>
      </c>
      <c r="AN205" s="70" t="str">
        <f>IF($C205="","",COUNTIFS(Absenteismo!$D$6:$D$100,'Cadastro de Funcionários'!$C205,Absenteismo!$E$6:$E$100,"Sim",Absenteismo!$F$6:$F$100,"Não"))</f>
        <v/>
      </c>
      <c r="AO205" s="26"/>
      <c r="AP205" s="26"/>
      <c r="AQ205" s="26"/>
    </row>
  </sheetData>
  <mergeCells count="5">
    <mergeCell ref="C4:J4"/>
    <mergeCell ref="AJ4:AN4"/>
    <mergeCell ref="B1:J1"/>
    <mergeCell ref="B2:J2"/>
    <mergeCell ref="A1:A2"/>
  </mergeCells>
  <dataValidations count="3">
    <dataValidation type="list" allowBlank="1" showErrorMessage="1" sqref="D6:D205" xr:uid="{00000000-0002-0000-0300-000000000000}">
      <formula1>$AE$1:$AE$2</formula1>
    </dataValidation>
    <dataValidation type="list" allowBlank="1" showErrorMessage="1" sqref="G6:G205" xr:uid="{00000000-0002-0000-0300-000001000000}">
      <formula1>$AG$1:$AG$92</formula1>
    </dataValidation>
    <dataValidation type="list" allowBlank="1" showErrorMessage="1" sqref="F6:F205" xr:uid="{00000000-0002-0000-0300-000002000000}">
      <formula1>$AF$1:$AF$9</formula1>
    </dataValidation>
  </dataValidations>
  <hyperlinks>
    <hyperlink ref="A4" location="'Cad Iniciais'!A1" display="Cadastros Iniciais" xr:uid="{DC877049-FAF3-46FA-81AD-9EED9A097EA2}"/>
    <hyperlink ref="A5" location="'Cadastro de Cargos'!A1" display="Cadastro de cargos" xr:uid="{0E42D3FA-6C7B-46E8-81BB-62007EB68DF3}"/>
    <hyperlink ref="A6" location="'Cadastro de Funcionários'!A1" display="Cadastro de funcionários" xr:uid="{003870B3-A97B-4067-9D73-9C899E4CC0AE}"/>
    <hyperlink ref="A7" location="'Receitas Custos'!A1" display="Receitas e custos RH" xr:uid="{778D2526-0C0D-46CC-97CC-2EDC26FD694F}"/>
    <hyperlink ref="A8" location="Férias!A1" display="Controle de férias" xr:uid="{B3A6B141-2476-40F0-8DF1-458EE6C95560}"/>
    <hyperlink ref="A9" location="Demissões!A1" display="Demissões" xr:uid="{F824CE1F-C490-4488-AF23-246EE134A7BD}"/>
    <hyperlink ref="A10" location="Treinamentos!A1" display="Treinamentos" xr:uid="{EE7CA816-7532-4F6E-A08D-6916693CA1F0}"/>
    <hyperlink ref="A11" location="Promoções!A1" display="Promoções" xr:uid="{C47B170F-DA09-4D37-BE6B-FC80FA76E598}"/>
    <hyperlink ref="A12" location="Absenteismo!A1" display="Absenteísmo" xr:uid="{BCD4B0C3-A610-4F4C-A1BF-6BB30B13B078}"/>
    <hyperlink ref="A3" location="Apresentação!A1" display="Apresentação" xr:uid="{C82C5B83-AB87-4136-8BB6-B379B1D1401F}"/>
  </hyperlinks>
  <pageMargins left="0.511811024" right="0.511811024" top="0.78740157499999996" bottom="0.78740157499999996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CCC31"/>
  </sheetPr>
  <dimension ref="A1:AB25"/>
  <sheetViews>
    <sheetView showGridLines="0" workbookViewId="0">
      <selection sqref="A1:A2"/>
    </sheetView>
  </sheetViews>
  <sheetFormatPr defaultColWidth="12.625" defaultRowHeight="15" customHeight="1"/>
  <cols>
    <col min="1" max="1" width="23.625" style="96" customWidth="1"/>
    <col min="2" max="2" width="3.25" style="96" customWidth="1"/>
    <col min="3" max="3" width="50.25" style="96" customWidth="1"/>
    <col min="4" max="4" width="3" style="96" customWidth="1"/>
    <col min="5" max="5" width="47.625" style="96" customWidth="1"/>
    <col min="6" max="6" width="7.625" style="96" hidden="1" customWidth="1"/>
    <col min="7" max="12" width="12.625" style="96" hidden="1" customWidth="1"/>
    <col min="13" max="13" width="7.625" style="96" hidden="1" customWidth="1"/>
    <col min="14" max="19" width="13.375" style="96" hidden="1" customWidth="1"/>
    <col min="20" max="25" width="7.625" style="96" hidden="1" customWidth="1"/>
    <col min="26" max="26" width="11.375" style="96" hidden="1" customWidth="1"/>
    <col min="27" max="28" width="7.75" style="96" customWidth="1"/>
  </cols>
  <sheetData>
    <row r="1" spans="1:28" ht="33.75" customHeight="1">
      <c r="A1" s="124"/>
      <c r="B1" s="31"/>
      <c r="C1" s="112" t="s">
        <v>69</v>
      </c>
      <c r="D1" s="98"/>
      <c r="E1" s="98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ht="33.75" customHeight="1">
      <c r="A2" s="98"/>
      <c r="B2" s="31"/>
      <c r="C2" s="125" t="s">
        <v>70</v>
      </c>
      <c r="D2" s="98"/>
      <c r="E2" s="98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28" ht="22.5" customHeight="1">
      <c r="A3" s="3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8" ht="22.5" customHeight="1">
      <c r="A4" s="8" t="s">
        <v>2</v>
      </c>
      <c r="B4" s="16"/>
      <c r="C4" s="32" t="s">
        <v>71</v>
      </c>
      <c r="D4" s="33"/>
      <c r="E4" s="32" t="s">
        <v>38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ht="22.5" customHeight="1">
      <c r="A5" s="8" t="s">
        <v>4</v>
      </c>
      <c r="B5" s="16"/>
      <c r="C5" s="35" t="s">
        <v>72</v>
      </c>
      <c r="D5" s="36"/>
      <c r="E5" s="35" t="s">
        <v>73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28" ht="22.5" customHeight="1">
      <c r="A6" s="8" t="s">
        <v>5</v>
      </c>
      <c r="B6" s="16"/>
      <c r="C6" s="35" t="s">
        <v>74</v>
      </c>
      <c r="D6" s="36"/>
      <c r="E6" s="35" t="s">
        <v>67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27"/>
    </row>
    <row r="7" spans="1:28" ht="22.5" customHeight="1">
      <c r="A7" s="8" t="s">
        <v>7</v>
      </c>
      <c r="B7" s="16"/>
      <c r="C7" s="35" t="s">
        <v>75</v>
      </c>
      <c r="D7" s="36"/>
      <c r="E7" s="35" t="s">
        <v>63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28" ht="22.5" customHeight="1">
      <c r="A8" s="8" t="s">
        <v>8</v>
      </c>
      <c r="B8" s="16"/>
      <c r="C8" s="35" t="s">
        <v>76</v>
      </c>
      <c r="D8" s="36"/>
      <c r="E8" s="35" t="s">
        <v>77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ht="22.5" customHeight="1">
      <c r="A9" s="8" t="s">
        <v>9</v>
      </c>
      <c r="B9" s="16"/>
      <c r="C9" s="35" t="s">
        <v>78</v>
      </c>
      <c r="D9" s="36"/>
      <c r="E9" s="35" t="s">
        <v>65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28" ht="22.5" customHeight="1">
      <c r="A10" s="8" t="s">
        <v>10</v>
      </c>
      <c r="B10" s="16"/>
      <c r="C10" s="35" t="s">
        <v>79</v>
      </c>
      <c r="D10" s="36"/>
      <c r="E10" s="35" t="s">
        <v>80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ht="22.5" customHeight="1">
      <c r="A11" s="8" t="s">
        <v>11</v>
      </c>
      <c r="B11" s="16"/>
      <c r="C11" s="35" t="s">
        <v>81</v>
      </c>
      <c r="D11" s="36"/>
      <c r="E11" s="35" t="s">
        <v>82</v>
      </c>
      <c r="F11" s="16"/>
      <c r="G11" s="126" t="s">
        <v>83</v>
      </c>
      <c r="H11" s="98"/>
      <c r="I11" s="98"/>
      <c r="J11" s="98"/>
      <c r="K11" s="98"/>
      <c r="L11" s="98"/>
      <c r="M11" s="16"/>
      <c r="N11" s="126" t="s">
        <v>84</v>
      </c>
      <c r="O11" s="98"/>
      <c r="P11" s="98"/>
      <c r="Q11" s="98"/>
      <c r="R11" s="98"/>
      <c r="S11" s="98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ht="22.5" customHeight="1">
      <c r="A12" s="8" t="s">
        <v>12</v>
      </c>
      <c r="B12" s="16"/>
      <c r="C12" s="35" t="s">
        <v>85</v>
      </c>
      <c r="D12" s="36"/>
      <c r="E12" s="35" t="s">
        <v>86</v>
      </c>
      <c r="F12" s="16"/>
      <c r="G12" s="39">
        <v>2014</v>
      </c>
      <c r="H12" s="39">
        <v>2015</v>
      </c>
      <c r="I12" s="39">
        <v>2016</v>
      </c>
      <c r="J12" s="39">
        <v>2017</v>
      </c>
      <c r="K12" s="39">
        <v>2018</v>
      </c>
      <c r="L12" s="39">
        <v>2019</v>
      </c>
      <c r="M12" s="16"/>
      <c r="N12" s="39">
        <v>2014</v>
      </c>
      <c r="O12" s="39">
        <v>2015</v>
      </c>
      <c r="P12" s="39">
        <v>2016</v>
      </c>
      <c r="Q12" s="39">
        <v>2017</v>
      </c>
      <c r="R12" s="39">
        <v>2018</v>
      </c>
      <c r="S12" s="39">
        <v>2019</v>
      </c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2.5" customHeight="1">
      <c r="A13" s="8"/>
      <c r="B13" s="16"/>
      <c r="C13" s="36"/>
      <c r="D13" s="36"/>
      <c r="E13" s="36"/>
      <c r="F13" s="16"/>
      <c r="G13" s="43">
        <f>IF(ISERROR(
SUMIFS('Receitas Custos'!$I$4:$I$32,'Receitas Custos'!$G$4:$G$32,$C15,'Receitas Custos'!$M$4:$M$32,G$12)),"",SUMIFS('Receitas Custos'!$I$4:$I$32,'Receitas Custos'!$G$4:$G$32,$C15,'Receitas Custos'!$M$4:$M$32,G$12))</f>
        <v>0</v>
      </c>
      <c r="H13" s="43">
        <f>IF(ISERROR(
SUMIFS('Receitas Custos'!$I$4:$I$32,'Receitas Custos'!$G$4:$G$32,$C15,'Receitas Custos'!$M$4:$M$32,H$12)),"",SUMIFS('Receitas Custos'!$I$4:$I$32,'Receitas Custos'!$G$4:$G$32,$C15,'Receitas Custos'!$M$4:$M$32,H$12))</f>
        <v>0</v>
      </c>
      <c r="I13" s="43">
        <f>IF(ISERROR(
SUMIFS('Receitas Custos'!$I$4:$I$32,'Receitas Custos'!$G$4:$G$32,$C15,'Receitas Custos'!$M$4:$M$32,I$12)),"",SUMIFS('Receitas Custos'!$I$4:$I$32,'Receitas Custos'!$G$4:$G$32,$C15,'Receitas Custos'!$M$4:$M$32,I$12))</f>
        <v>0</v>
      </c>
      <c r="J13" s="43">
        <f>IF(ISERROR(
SUMIFS('Receitas Custos'!$I$4:$I$32,'Receitas Custos'!$G$4:$G$32,$C15,'Receitas Custos'!$M$4:$M$32,J$12)),"",SUMIFS('Receitas Custos'!$I$4:$I$32,'Receitas Custos'!$G$4:$G$32,$C15,'Receitas Custos'!$M$4:$M$32,J$12))</f>
        <v>0</v>
      </c>
      <c r="K13" s="43">
        <f>IF(ISERROR(
SUMIFS('Receitas Custos'!$I$4:$I$32,'Receitas Custos'!$G$4:$G$32,$C15,'Receitas Custos'!$M$4:$M$32,K$12)),"",SUMIFS('Receitas Custos'!$I$4:$I$32,'Receitas Custos'!$G$4:$G$32,$C15,'Receitas Custos'!$M$4:$M$32,K$12))</f>
        <v>0</v>
      </c>
      <c r="L13" s="43">
        <f>IF(ISERROR(
SUMIFS('Receitas Custos'!$I$4:$I$32,'Receitas Custos'!$G$4:$G$32,$C15,'Receitas Custos'!$M$4:$M$32,L$12)),"",SUMIFS('Receitas Custos'!$I$4:$I$32,'Receitas Custos'!$G$4:$G$32,$C15,'Receitas Custos'!$M$4:$M$32,L$12))</f>
        <v>0</v>
      </c>
      <c r="M13" s="16"/>
      <c r="N13" s="43">
        <f>IF(ISERROR(
SUMIFS('Receitas Custos'!$I$4:$I$32,'Receitas Custos'!$G$4:$G$32,$E15,'Receitas Custos'!$M$4:$M$32,N$12)),"",SUMIFS('Receitas Custos'!$I$4:$I$32,'Receitas Custos'!$G$4:$G$32,$E15,'Receitas Custos'!$M$4:$M$32,N$12))</f>
        <v>0</v>
      </c>
      <c r="O13" s="43">
        <f>IF(ISERROR(
SUMIFS('Receitas Custos'!$I$4:$I$32,'Receitas Custos'!$G$4:$G$32,$E15,'Receitas Custos'!$M$4:$M$32,O$12)),"",SUMIFS('Receitas Custos'!$I$4:$I$32,'Receitas Custos'!$G$4:$G$32,$E15,'Receitas Custos'!$M$4:$M$32,O$12))</f>
        <v>0</v>
      </c>
      <c r="P13" s="43">
        <f>IF(ISERROR(
SUMIFS('Receitas Custos'!$I$4:$I$32,'Receitas Custos'!$G$4:$G$32,$E15,'Receitas Custos'!$M$4:$M$32,P$12)),"",SUMIFS('Receitas Custos'!$I$4:$I$32,'Receitas Custos'!$G$4:$G$32,$E15,'Receitas Custos'!$M$4:$M$32,P$12))</f>
        <v>0</v>
      </c>
      <c r="Q13" s="43">
        <f>IF(ISERROR(
SUMIFS('Receitas Custos'!$I$4:$I$32,'Receitas Custos'!$G$4:$G$32,$E15,'Receitas Custos'!$M$4:$M$32,Q$12)),"",SUMIFS('Receitas Custos'!$I$4:$I$32,'Receitas Custos'!$G$4:$G$32,$E15,'Receitas Custos'!$M$4:$M$32,Q$12))</f>
        <v>0</v>
      </c>
      <c r="R13" s="43">
        <f>IF(ISERROR(
SUMIFS('Receitas Custos'!$I$4:$I$32,'Receitas Custos'!$G$4:$G$32,$E15,'Receitas Custos'!$M$4:$M$32,R$12)),"",SUMIFS('Receitas Custos'!$I$4:$I$32,'Receitas Custos'!$G$4:$G$32,$E15,'Receitas Custos'!$M$4:$M$32,R$12))</f>
        <v>0</v>
      </c>
      <c r="S13" s="43">
        <f>IF(ISERROR(
SUMIFS('Receitas Custos'!$I$4:$I$32,'Receitas Custos'!$G$4:$G$32,$E15,'Receitas Custos'!$M$4:$M$32,S$12)),"",SUMIFS('Receitas Custos'!$I$4:$I$32,'Receitas Custos'!$G$4:$G$32,$E15,'Receitas Custos'!$M$4:$M$32,S$12))</f>
        <v>0</v>
      </c>
      <c r="T13" s="16"/>
      <c r="U13" s="16"/>
      <c r="V13" s="16"/>
      <c r="W13" s="16"/>
      <c r="X13" s="16"/>
      <c r="Y13" s="16"/>
      <c r="Z13" s="16"/>
      <c r="AA13" s="16"/>
      <c r="AB13" s="16"/>
    </row>
    <row r="14" spans="1:28" ht="22.5" customHeight="1">
      <c r="A14" s="8"/>
      <c r="B14" s="16"/>
      <c r="C14" s="32" t="s">
        <v>87</v>
      </c>
      <c r="D14" s="33"/>
      <c r="E14" s="32" t="s">
        <v>88</v>
      </c>
      <c r="F14" s="16"/>
      <c r="G14" s="43">
        <f>IF(ISERROR(
SUMIFS('Receitas Custos'!$I$4:$I$32,'Receitas Custos'!$G$4:$G$32,$C16,'Receitas Custos'!$M$4:$M$32,G$12)),"",SUMIFS('Receitas Custos'!$I$4:$I$32,'Receitas Custos'!$G$4:$G$32,$C16,'Receitas Custos'!$M$4:$M$32,G$12))</f>
        <v>0</v>
      </c>
      <c r="H14" s="43">
        <f>IF(ISERROR(
SUMIFS('Receitas Custos'!$I$4:$I$32,'Receitas Custos'!$G$4:$G$32,$C16,'Receitas Custos'!$M$4:$M$32,H$12)),"",SUMIFS('Receitas Custos'!$I$4:$I$32,'Receitas Custos'!$G$4:$G$32,$C16,'Receitas Custos'!$M$4:$M$32,H$12))</f>
        <v>0</v>
      </c>
      <c r="I14" s="43">
        <f>IF(ISERROR(
SUMIFS('Receitas Custos'!$I$4:$I$32,'Receitas Custos'!$G$4:$G$32,$C16,'Receitas Custos'!$M$4:$M$32,I$12)),"",SUMIFS('Receitas Custos'!$I$4:$I$32,'Receitas Custos'!$G$4:$G$32,$C16,'Receitas Custos'!$M$4:$M$32,I$12))</f>
        <v>0</v>
      </c>
      <c r="J14" s="43">
        <f>IF(ISERROR(
SUMIFS('Receitas Custos'!$I$4:$I$32,'Receitas Custos'!$G$4:$G$32,$C16,'Receitas Custos'!$M$4:$M$32,J$12)),"",SUMIFS('Receitas Custos'!$I$4:$I$32,'Receitas Custos'!$G$4:$G$32,$C16,'Receitas Custos'!$M$4:$M$32,J$12))</f>
        <v>0</v>
      </c>
      <c r="K14" s="43">
        <f>IF(ISERROR(
SUMIFS('Receitas Custos'!$I$4:$I$32,'Receitas Custos'!$G$4:$G$32,$C16,'Receitas Custos'!$M$4:$M$32,K$12)),"",SUMIFS('Receitas Custos'!$I$4:$I$32,'Receitas Custos'!$G$4:$G$32,$C16,'Receitas Custos'!$M$4:$M$32,K$12))</f>
        <v>0</v>
      </c>
      <c r="L14" s="43">
        <f>IF(ISERROR(
SUMIFS('Receitas Custos'!$I$4:$I$32,'Receitas Custos'!$G$4:$G$32,$C16,'Receitas Custos'!$M$4:$M$32,L$12)),"",SUMIFS('Receitas Custos'!$I$4:$I$32,'Receitas Custos'!$G$4:$G$32,$C16,'Receitas Custos'!$M$4:$M$32,L$12))</f>
        <v>0</v>
      </c>
      <c r="M14" s="16"/>
      <c r="N14" s="43">
        <f>IF(ISERROR(
SUMIFS('Receitas Custos'!$I$4:$I$32,'Receitas Custos'!$G$4:$G$32,$E16,'Receitas Custos'!$M$4:$M$32,N$12)),"",SUMIFS('Receitas Custos'!$I$4:$I$32,'Receitas Custos'!$G$4:$G$32,$E16,'Receitas Custos'!$M$4:$M$32,N$12))</f>
        <v>0</v>
      </c>
      <c r="O14" s="43">
        <f>IF(ISERROR(
SUMIFS('Receitas Custos'!$I$4:$I$32,'Receitas Custos'!$G$4:$G$32,$E16,'Receitas Custos'!$M$4:$M$32,O$12)),"",SUMIFS('Receitas Custos'!$I$4:$I$32,'Receitas Custos'!$G$4:$G$32,$E16,'Receitas Custos'!$M$4:$M$32,O$12))</f>
        <v>0</v>
      </c>
      <c r="P14" s="43">
        <f>IF(ISERROR(
SUMIFS('Receitas Custos'!$I$4:$I$32,'Receitas Custos'!$G$4:$G$32,$E16,'Receitas Custos'!$M$4:$M$32,P$12)),"",SUMIFS('Receitas Custos'!$I$4:$I$32,'Receitas Custos'!$G$4:$G$32,$E16,'Receitas Custos'!$M$4:$M$32,P$12))</f>
        <v>0</v>
      </c>
      <c r="Q14" s="43">
        <f>IF(ISERROR(
SUMIFS('Receitas Custos'!$I$4:$I$32,'Receitas Custos'!$G$4:$G$32,$E16,'Receitas Custos'!$M$4:$M$32,Q$12)),"",SUMIFS('Receitas Custos'!$I$4:$I$32,'Receitas Custos'!$G$4:$G$32,$E16,'Receitas Custos'!$M$4:$M$32,Q$12))</f>
        <v>0</v>
      </c>
      <c r="R14" s="43">
        <f>IF(ISERROR(
SUMIFS('Receitas Custos'!$I$4:$I$32,'Receitas Custos'!$G$4:$G$32,$E16,'Receitas Custos'!$M$4:$M$32,R$12)),"",SUMIFS('Receitas Custos'!$I$4:$I$32,'Receitas Custos'!$G$4:$G$32,$E16,'Receitas Custos'!$M$4:$M$32,R$12))</f>
        <v>0</v>
      </c>
      <c r="S14" s="43">
        <f>IF(ISERROR(
SUMIFS('Receitas Custos'!$I$4:$I$32,'Receitas Custos'!$G$4:$G$32,$E16,'Receitas Custos'!$M$4:$M$32,S$12)),"",SUMIFS('Receitas Custos'!$I$4:$I$32,'Receitas Custos'!$G$4:$G$32,$E16,'Receitas Custos'!$M$4:$M$32,S$12))</f>
        <v>0</v>
      </c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2.5" customHeight="1">
      <c r="A15" s="8"/>
      <c r="B15" s="16"/>
      <c r="C15" s="78" t="s">
        <v>89</v>
      </c>
      <c r="D15" s="54"/>
      <c r="E15" s="78" t="s">
        <v>90</v>
      </c>
      <c r="F15" s="16"/>
      <c r="G15" s="43">
        <f>IF(ISERROR(
SUMIFS('Receitas Custos'!$I$4:$I$32,'Receitas Custos'!$G$4:$G$32,$C17,'Receitas Custos'!$M$4:$M$32,G$12)),"",SUMIFS('Receitas Custos'!$I$4:$I$32,'Receitas Custos'!$G$4:$G$32,$C17,'Receitas Custos'!$M$4:$M$32,G$12))</f>
        <v>0</v>
      </c>
      <c r="H15" s="43">
        <f>IF(ISERROR(
SUMIFS('Receitas Custos'!$I$4:$I$32,'Receitas Custos'!$G$4:$G$32,$C17,'Receitas Custos'!$M$4:$M$32,H$12)),"",SUMIFS('Receitas Custos'!$I$4:$I$32,'Receitas Custos'!$G$4:$G$32,$C17,'Receitas Custos'!$M$4:$M$32,H$12))</f>
        <v>0</v>
      </c>
      <c r="I15" s="43">
        <f>IF(ISERROR(
SUMIFS('Receitas Custos'!$I$4:$I$32,'Receitas Custos'!$G$4:$G$32,$C17,'Receitas Custos'!$M$4:$M$32,I$12)),"",SUMIFS('Receitas Custos'!$I$4:$I$32,'Receitas Custos'!$G$4:$G$32,$C17,'Receitas Custos'!$M$4:$M$32,I$12))</f>
        <v>0</v>
      </c>
      <c r="J15" s="43">
        <f>IF(ISERROR(
SUMIFS('Receitas Custos'!$I$4:$I$32,'Receitas Custos'!$G$4:$G$32,$C17,'Receitas Custos'!$M$4:$M$32,J$12)),"",SUMIFS('Receitas Custos'!$I$4:$I$32,'Receitas Custos'!$G$4:$G$32,$C17,'Receitas Custos'!$M$4:$M$32,J$12))</f>
        <v>0</v>
      </c>
      <c r="K15" s="43">
        <f>IF(ISERROR(
SUMIFS('Receitas Custos'!$I$4:$I$32,'Receitas Custos'!$G$4:$G$32,$C17,'Receitas Custos'!$M$4:$M$32,K$12)),"",SUMIFS('Receitas Custos'!$I$4:$I$32,'Receitas Custos'!$G$4:$G$32,$C17,'Receitas Custos'!$M$4:$M$32,K$12))</f>
        <v>0</v>
      </c>
      <c r="L15" s="43">
        <f>IF(ISERROR(
SUMIFS('Receitas Custos'!$I$4:$I$32,'Receitas Custos'!$G$4:$G$32,$C17,'Receitas Custos'!$M$4:$M$32,L$12)),"",SUMIFS('Receitas Custos'!$I$4:$I$32,'Receitas Custos'!$G$4:$G$32,$C17,'Receitas Custos'!$M$4:$M$32,L$12))</f>
        <v>0</v>
      </c>
      <c r="M15" s="16"/>
      <c r="N15" s="43">
        <f>IF(ISERROR(
SUMIFS('Receitas Custos'!$I$4:$I$32,'Receitas Custos'!$G$4:$G$32,$E17,'Receitas Custos'!$M$4:$M$32,N$12)),"",SUMIFS('Receitas Custos'!$I$4:$I$32,'Receitas Custos'!$G$4:$G$32,$E17,'Receitas Custos'!$M$4:$M$32,N$12))</f>
        <v>0</v>
      </c>
      <c r="O15" s="43">
        <f>IF(ISERROR(
SUMIFS('Receitas Custos'!$I$4:$I$32,'Receitas Custos'!$G$4:$G$32,$E17,'Receitas Custos'!$M$4:$M$32,O$12)),"",SUMIFS('Receitas Custos'!$I$4:$I$32,'Receitas Custos'!$G$4:$G$32,$E17,'Receitas Custos'!$M$4:$M$32,O$12))</f>
        <v>0</v>
      </c>
      <c r="P15" s="43">
        <f>IF(ISERROR(
SUMIFS('Receitas Custos'!$I$4:$I$32,'Receitas Custos'!$G$4:$G$32,$E17,'Receitas Custos'!$M$4:$M$32,P$12)),"",SUMIFS('Receitas Custos'!$I$4:$I$32,'Receitas Custos'!$G$4:$G$32,$E17,'Receitas Custos'!$M$4:$M$32,P$12))</f>
        <v>0</v>
      </c>
      <c r="Q15" s="43">
        <f>IF(ISERROR(
SUMIFS('Receitas Custos'!$I$4:$I$32,'Receitas Custos'!$G$4:$G$32,$E17,'Receitas Custos'!$M$4:$M$32,Q$12)),"",SUMIFS('Receitas Custos'!$I$4:$I$32,'Receitas Custos'!$G$4:$G$32,$E17,'Receitas Custos'!$M$4:$M$32,Q$12))</f>
        <v>0</v>
      </c>
      <c r="R15" s="43">
        <f>IF(ISERROR(
SUMIFS('Receitas Custos'!$I$4:$I$32,'Receitas Custos'!$G$4:$G$32,$E17,'Receitas Custos'!$M$4:$M$32,R$12)),"",SUMIFS('Receitas Custos'!$I$4:$I$32,'Receitas Custos'!$G$4:$G$32,$E17,'Receitas Custos'!$M$4:$M$32,R$12))</f>
        <v>0</v>
      </c>
      <c r="S15" s="43">
        <f>IF(ISERROR(
SUMIFS('Receitas Custos'!$I$4:$I$32,'Receitas Custos'!$G$4:$G$32,$E17,'Receitas Custos'!$M$4:$M$32,S$12)),"",SUMIFS('Receitas Custos'!$I$4:$I$32,'Receitas Custos'!$G$4:$G$32,$E17,'Receitas Custos'!$M$4:$M$32,S$12))</f>
        <v>0</v>
      </c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2.5" customHeight="1">
      <c r="A16" s="8"/>
      <c r="B16" s="16"/>
      <c r="C16" s="78" t="s">
        <v>91</v>
      </c>
      <c r="D16" s="54"/>
      <c r="E16" s="78" t="s">
        <v>92</v>
      </c>
      <c r="F16" s="16"/>
      <c r="G16" s="43">
        <f>IF(ISERROR(
SUMIFS('Receitas Custos'!$I$4:$I$32,'Receitas Custos'!$G$4:$G$32,$C18,'Receitas Custos'!$M$4:$M$32,G$12)),"",SUMIFS('Receitas Custos'!$I$4:$I$32,'Receitas Custos'!$G$4:$G$32,$C18,'Receitas Custos'!$M$4:$M$32,G$12))</f>
        <v>0</v>
      </c>
      <c r="H16" s="43">
        <f>IF(ISERROR(
SUMIFS('Receitas Custos'!$I$4:$I$32,'Receitas Custos'!$G$4:$G$32,$C18,'Receitas Custos'!$M$4:$M$32,H$12)),"",SUMIFS('Receitas Custos'!$I$4:$I$32,'Receitas Custos'!$G$4:$G$32,$C18,'Receitas Custos'!$M$4:$M$32,H$12))</f>
        <v>0</v>
      </c>
      <c r="I16" s="43">
        <f>IF(ISERROR(
SUMIFS('Receitas Custos'!$I$4:$I$32,'Receitas Custos'!$G$4:$G$32,$C18,'Receitas Custos'!$M$4:$M$32,I$12)),"",SUMIFS('Receitas Custos'!$I$4:$I$32,'Receitas Custos'!$G$4:$G$32,$C18,'Receitas Custos'!$M$4:$M$32,I$12))</f>
        <v>0</v>
      </c>
      <c r="J16" s="43">
        <f>IF(ISERROR(
SUMIFS('Receitas Custos'!$I$4:$I$32,'Receitas Custos'!$G$4:$G$32,$C18,'Receitas Custos'!$M$4:$M$32,J$12)),"",SUMIFS('Receitas Custos'!$I$4:$I$32,'Receitas Custos'!$G$4:$G$32,$C18,'Receitas Custos'!$M$4:$M$32,J$12))</f>
        <v>0</v>
      </c>
      <c r="K16" s="43">
        <f>IF(ISERROR(
SUMIFS('Receitas Custos'!$I$4:$I$32,'Receitas Custos'!$G$4:$G$32,$C18,'Receitas Custos'!$M$4:$M$32,K$12)),"",SUMIFS('Receitas Custos'!$I$4:$I$32,'Receitas Custos'!$G$4:$G$32,$C18,'Receitas Custos'!$M$4:$M$32,K$12))</f>
        <v>0</v>
      </c>
      <c r="L16" s="43">
        <f>IF(ISERROR(
SUMIFS('Receitas Custos'!$I$4:$I$32,'Receitas Custos'!$G$4:$G$32,$C18,'Receitas Custos'!$M$4:$M$32,L$12)),"",SUMIFS('Receitas Custos'!$I$4:$I$32,'Receitas Custos'!$G$4:$G$32,$C18,'Receitas Custos'!$M$4:$M$32,L$12))</f>
        <v>0</v>
      </c>
      <c r="M16" s="16"/>
      <c r="N16" s="43">
        <f>IF(ISERROR(
SUMIFS('Receitas Custos'!$I$4:$I$32,'Receitas Custos'!$G$4:$G$32,$E18,'Receitas Custos'!$M$4:$M$32,N$12)),"",SUMIFS('Receitas Custos'!$I$4:$I$32,'Receitas Custos'!$G$4:$G$32,$E18,'Receitas Custos'!$M$4:$M$32,N$12))</f>
        <v>0</v>
      </c>
      <c r="O16" s="43">
        <f>IF(ISERROR(
SUMIFS('Receitas Custos'!$I$4:$I$32,'Receitas Custos'!$G$4:$G$32,$E18,'Receitas Custos'!$M$4:$M$32,O$12)),"",SUMIFS('Receitas Custos'!$I$4:$I$32,'Receitas Custos'!$G$4:$G$32,$E18,'Receitas Custos'!$M$4:$M$32,O$12))</f>
        <v>0</v>
      </c>
      <c r="P16" s="43">
        <f>IF(ISERROR(
SUMIFS('Receitas Custos'!$I$4:$I$32,'Receitas Custos'!$G$4:$G$32,$E18,'Receitas Custos'!$M$4:$M$32,P$12)),"",SUMIFS('Receitas Custos'!$I$4:$I$32,'Receitas Custos'!$G$4:$G$32,$E18,'Receitas Custos'!$M$4:$M$32,P$12))</f>
        <v>0</v>
      </c>
      <c r="Q16" s="43">
        <f>IF(ISERROR(
SUMIFS('Receitas Custos'!$I$4:$I$32,'Receitas Custos'!$G$4:$G$32,$E18,'Receitas Custos'!$M$4:$M$32,Q$12)),"",SUMIFS('Receitas Custos'!$I$4:$I$32,'Receitas Custos'!$G$4:$G$32,$E18,'Receitas Custos'!$M$4:$M$32,Q$12))</f>
        <v>0</v>
      </c>
      <c r="R16" s="43">
        <f>IF(ISERROR(
SUMIFS('Receitas Custos'!$I$4:$I$32,'Receitas Custos'!$G$4:$G$32,$E18,'Receitas Custos'!$M$4:$M$32,R$12)),"",SUMIFS('Receitas Custos'!$I$4:$I$32,'Receitas Custos'!$G$4:$G$32,$E18,'Receitas Custos'!$M$4:$M$32,R$12))</f>
        <v>0</v>
      </c>
      <c r="S16" s="43">
        <f>IF(ISERROR(
SUMIFS('Receitas Custos'!$I$4:$I$32,'Receitas Custos'!$G$4:$G$32,$E18,'Receitas Custos'!$M$4:$M$32,S$12)),"",SUMIFS('Receitas Custos'!$I$4:$I$32,'Receitas Custos'!$G$4:$G$32,$E18,'Receitas Custos'!$M$4:$M$32,S$12))</f>
        <v>0</v>
      </c>
      <c r="T16" s="16"/>
      <c r="U16" s="16"/>
      <c r="V16" s="16"/>
      <c r="W16" s="16"/>
      <c r="X16" s="16"/>
      <c r="Y16" s="16"/>
      <c r="Z16" s="16"/>
      <c r="AA16" s="16"/>
      <c r="AB16" s="16"/>
    </row>
    <row r="17" spans="1:28" ht="22.5" customHeight="1">
      <c r="A17" s="8"/>
      <c r="B17" s="16"/>
      <c r="C17" s="78" t="s">
        <v>93</v>
      </c>
      <c r="D17" s="54"/>
      <c r="E17" s="78" t="s">
        <v>94</v>
      </c>
      <c r="F17" s="16"/>
      <c r="G17" s="43">
        <f>IF(ISERROR(
SUMIFS('Receitas Custos'!$I$4:$I$32,'Receitas Custos'!$G$4:$G$32,$C19,'Receitas Custos'!$M$4:$M$32,G$12)),"",SUMIFS('Receitas Custos'!$I$4:$I$32,'Receitas Custos'!$G$4:$G$32,$C19,'Receitas Custos'!$M$4:$M$32,G$12))</f>
        <v>0</v>
      </c>
      <c r="H17" s="43">
        <f>IF(ISERROR(
SUMIFS('Receitas Custos'!$I$4:$I$32,'Receitas Custos'!$G$4:$G$32,$C19,'Receitas Custos'!$M$4:$M$32,H$12)),"",SUMIFS('Receitas Custos'!$I$4:$I$32,'Receitas Custos'!$G$4:$G$32,$C19,'Receitas Custos'!$M$4:$M$32,H$12))</f>
        <v>0</v>
      </c>
      <c r="I17" s="43">
        <f>IF(ISERROR(
SUMIFS('Receitas Custos'!$I$4:$I$32,'Receitas Custos'!$G$4:$G$32,$C19,'Receitas Custos'!$M$4:$M$32,I$12)),"",SUMIFS('Receitas Custos'!$I$4:$I$32,'Receitas Custos'!$G$4:$G$32,$C19,'Receitas Custos'!$M$4:$M$32,I$12))</f>
        <v>0</v>
      </c>
      <c r="J17" s="43">
        <f>IF(ISERROR(
SUMIFS('Receitas Custos'!$I$4:$I$32,'Receitas Custos'!$G$4:$G$32,$C19,'Receitas Custos'!$M$4:$M$32,J$12)),"",SUMIFS('Receitas Custos'!$I$4:$I$32,'Receitas Custos'!$G$4:$G$32,$C19,'Receitas Custos'!$M$4:$M$32,J$12))</f>
        <v>0</v>
      </c>
      <c r="K17" s="43">
        <f>IF(ISERROR(
SUMIFS('Receitas Custos'!$I$4:$I$32,'Receitas Custos'!$G$4:$G$32,$C19,'Receitas Custos'!$M$4:$M$32,K$12)),"",SUMIFS('Receitas Custos'!$I$4:$I$32,'Receitas Custos'!$G$4:$G$32,$C19,'Receitas Custos'!$M$4:$M$32,K$12))</f>
        <v>0</v>
      </c>
      <c r="L17" s="43">
        <f>IF(ISERROR(
SUMIFS('Receitas Custos'!$I$4:$I$32,'Receitas Custos'!$G$4:$G$32,$C19,'Receitas Custos'!$M$4:$M$32,L$12)),"",SUMIFS('Receitas Custos'!$I$4:$I$32,'Receitas Custos'!$G$4:$G$32,$C19,'Receitas Custos'!$M$4:$M$32,L$12))</f>
        <v>0</v>
      </c>
      <c r="M17" s="16"/>
      <c r="N17" s="43">
        <f>IF(ISERROR(
SUMIFS('Receitas Custos'!$I$4:$I$32,'Receitas Custos'!$G$4:$G$32,$E19,'Receitas Custos'!$M$4:$M$32,N$12)),"",SUMIFS('Receitas Custos'!$I$4:$I$32,'Receitas Custos'!$G$4:$G$32,$E19,'Receitas Custos'!$M$4:$M$32,N$12))</f>
        <v>0</v>
      </c>
      <c r="O17" s="43">
        <f>IF(ISERROR(
SUMIFS('Receitas Custos'!$I$4:$I$32,'Receitas Custos'!$G$4:$G$32,$E19,'Receitas Custos'!$M$4:$M$32,O$12)),"",SUMIFS('Receitas Custos'!$I$4:$I$32,'Receitas Custos'!$G$4:$G$32,$E19,'Receitas Custos'!$M$4:$M$32,O$12))</f>
        <v>0</v>
      </c>
      <c r="P17" s="43">
        <f>IF(ISERROR(
SUMIFS('Receitas Custos'!$I$4:$I$32,'Receitas Custos'!$G$4:$G$32,$E19,'Receitas Custos'!$M$4:$M$32,P$12)),"",SUMIFS('Receitas Custos'!$I$4:$I$32,'Receitas Custos'!$G$4:$G$32,$E19,'Receitas Custos'!$M$4:$M$32,P$12))</f>
        <v>0</v>
      </c>
      <c r="Q17" s="43">
        <f>IF(ISERROR(
SUMIFS('Receitas Custos'!$I$4:$I$32,'Receitas Custos'!$G$4:$G$32,$E19,'Receitas Custos'!$M$4:$M$32,Q$12)),"",SUMIFS('Receitas Custos'!$I$4:$I$32,'Receitas Custos'!$G$4:$G$32,$E19,'Receitas Custos'!$M$4:$M$32,Q$12))</f>
        <v>0</v>
      </c>
      <c r="R17" s="43">
        <f>IF(ISERROR(
SUMIFS('Receitas Custos'!$I$4:$I$32,'Receitas Custos'!$G$4:$G$32,$E19,'Receitas Custos'!$M$4:$M$32,R$12)),"",SUMIFS('Receitas Custos'!$I$4:$I$32,'Receitas Custos'!$G$4:$G$32,$E19,'Receitas Custos'!$M$4:$M$32,R$12))</f>
        <v>0</v>
      </c>
      <c r="S17" s="43">
        <f>IF(ISERROR(
SUMIFS('Receitas Custos'!$I$4:$I$32,'Receitas Custos'!$G$4:$G$32,$E19,'Receitas Custos'!$M$4:$M$32,S$12)),"",SUMIFS('Receitas Custos'!$I$4:$I$32,'Receitas Custos'!$G$4:$G$32,$E19,'Receitas Custos'!$M$4:$M$32,S$12))</f>
        <v>0</v>
      </c>
      <c r="T17" s="16"/>
      <c r="U17" s="16"/>
      <c r="V17" s="16"/>
      <c r="W17" s="16"/>
      <c r="X17" s="16"/>
      <c r="Y17" s="16"/>
      <c r="Z17" s="16"/>
      <c r="AA17" s="16"/>
      <c r="AB17" s="16"/>
    </row>
    <row r="18" spans="1:28" ht="22.5" customHeight="1">
      <c r="A18" s="29"/>
      <c r="B18" s="16"/>
      <c r="C18" s="78" t="s">
        <v>95</v>
      </c>
      <c r="D18" s="54"/>
      <c r="E18" s="78" t="s">
        <v>96</v>
      </c>
      <c r="F18" s="16"/>
      <c r="G18" s="43">
        <f>IF(ISERROR(
SUMIFS('Receitas Custos'!$I$4:$I$32,'Receitas Custos'!$G$4:$G$32,$C20,'Receitas Custos'!$M$4:$M$32,G$12)),"",SUMIFS('Receitas Custos'!$I$4:$I$32,'Receitas Custos'!$G$4:$G$32,$C20,'Receitas Custos'!$M$4:$M$32,G$12))</f>
        <v>0</v>
      </c>
      <c r="H18" s="43">
        <f>IF(ISERROR(
SUMIFS('Receitas Custos'!$I$4:$I$32,'Receitas Custos'!$G$4:$G$32,$C20,'Receitas Custos'!$M$4:$M$32,H$12)),"",SUMIFS('Receitas Custos'!$I$4:$I$32,'Receitas Custos'!$G$4:$G$32,$C20,'Receitas Custos'!$M$4:$M$32,H$12))</f>
        <v>0</v>
      </c>
      <c r="I18" s="43">
        <f>IF(ISERROR(
SUMIFS('Receitas Custos'!$I$4:$I$32,'Receitas Custos'!$G$4:$G$32,$C20,'Receitas Custos'!$M$4:$M$32,I$12)),"",SUMIFS('Receitas Custos'!$I$4:$I$32,'Receitas Custos'!$G$4:$G$32,$C20,'Receitas Custos'!$M$4:$M$32,I$12))</f>
        <v>0</v>
      </c>
      <c r="J18" s="43">
        <f>IF(ISERROR(
SUMIFS('Receitas Custos'!$I$4:$I$32,'Receitas Custos'!$G$4:$G$32,$C20,'Receitas Custos'!$M$4:$M$32,J$12)),"",SUMIFS('Receitas Custos'!$I$4:$I$32,'Receitas Custos'!$G$4:$G$32,$C20,'Receitas Custos'!$M$4:$M$32,J$12))</f>
        <v>0</v>
      </c>
      <c r="K18" s="43">
        <f>IF(ISERROR(
SUMIFS('Receitas Custos'!$I$4:$I$32,'Receitas Custos'!$G$4:$G$32,$C20,'Receitas Custos'!$M$4:$M$32,K$12)),"",SUMIFS('Receitas Custos'!$I$4:$I$32,'Receitas Custos'!$G$4:$G$32,$C20,'Receitas Custos'!$M$4:$M$32,K$12))</f>
        <v>0</v>
      </c>
      <c r="L18" s="43">
        <f>IF(ISERROR(
SUMIFS('Receitas Custos'!$I$4:$I$32,'Receitas Custos'!$G$4:$G$32,$C20,'Receitas Custos'!$M$4:$M$32,L$12)),"",SUMIFS('Receitas Custos'!$I$4:$I$32,'Receitas Custos'!$G$4:$G$32,$C20,'Receitas Custos'!$M$4:$M$32,L$12))</f>
        <v>0</v>
      </c>
      <c r="M18" s="16"/>
      <c r="N18" s="43">
        <f>IF(ISERROR(
SUMIFS('Receitas Custos'!$I$4:$I$32,'Receitas Custos'!$G$4:$G$32,$E20,'Receitas Custos'!$M$4:$M$32,N$12)),"",SUMIFS('Receitas Custos'!$I$4:$I$32,'Receitas Custos'!$G$4:$G$32,$E20,'Receitas Custos'!$M$4:$M$32,N$12))</f>
        <v>0</v>
      </c>
      <c r="O18" s="43">
        <f>IF(ISERROR(
SUMIFS('Receitas Custos'!$I$4:$I$32,'Receitas Custos'!$G$4:$G$32,$E20,'Receitas Custos'!$M$4:$M$32,O$12)),"",SUMIFS('Receitas Custos'!$I$4:$I$32,'Receitas Custos'!$G$4:$G$32,$E20,'Receitas Custos'!$M$4:$M$32,O$12))</f>
        <v>0</v>
      </c>
      <c r="P18" s="43">
        <f>IF(ISERROR(
SUMIFS('Receitas Custos'!$I$4:$I$32,'Receitas Custos'!$G$4:$G$32,$E20,'Receitas Custos'!$M$4:$M$32,P$12)),"",SUMIFS('Receitas Custos'!$I$4:$I$32,'Receitas Custos'!$G$4:$G$32,$E20,'Receitas Custos'!$M$4:$M$32,P$12))</f>
        <v>0</v>
      </c>
      <c r="Q18" s="43">
        <f>IF(ISERROR(
SUMIFS('Receitas Custos'!$I$4:$I$32,'Receitas Custos'!$G$4:$G$32,$E20,'Receitas Custos'!$M$4:$M$32,Q$12)),"",SUMIFS('Receitas Custos'!$I$4:$I$32,'Receitas Custos'!$G$4:$G$32,$E20,'Receitas Custos'!$M$4:$M$32,Q$12))</f>
        <v>0</v>
      </c>
      <c r="R18" s="43">
        <f>IF(ISERROR(
SUMIFS('Receitas Custos'!$I$4:$I$32,'Receitas Custos'!$G$4:$G$32,$E20,'Receitas Custos'!$M$4:$M$32,R$12)),"",SUMIFS('Receitas Custos'!$I$4:$I$32,'Receitas Custos'!$G$4:$G$32,$E20,'Receitas Custos'!$M$4:$M$32,R$12))</f>
        <v>0</v>
      </c>
      <c r="S18" s="43">
        <f>IF(ISERROR(
SUMIFS('Receitas Custos'!$I$4:$I$32,'Receitas Custos'!$G$4:$G$32,$E20,'Receitas Custos'!$M$4:$M$32,S$12)),"",SUMIFS('Receitas Custos'!$I$4:$I$32,'Receitas Custos'!$G$4:$G$32,$E20,'Receitas Custos'!$M$4:$M$32,S$12))</f>
        <v>0</v>
      </c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22.5" customHeight="1">
      <c r="A19" s="29"/>
      <c r="B19" s="16"/>
      <c r="C19" s="78" t="s">
        <v>97</v>
      </c>
      <c r="D19" s="54"/>
      <c r="E19" s="78" t="s">
        <v>98</v>
      </c>
      <c r="F19" s="16"/>
      <c r="G19" s="43">
        <f>IF(ISERROR(
SUMIFS('Receitas Custos'!$I$4:$I$32,'Receitas Custos'!$G$4:$G$32,$C21,'Receitas Custos'!$M$4:$M$32,G$12)),"",SUMIFS('Receitas Custos'!$I$4:$I$32,'Receitas Custos'!$G$4:$G$32,$C21,'Receitas Custos'!$M$4:$M$32,G$12))</f>
        <v>0</v>
      </c>
      <c r="H19" s="43">
        <f>IF(ISERROR(
SUMIFS('Receitas Custos'!$I$4:$I$32,'Receitas Custos'!$G$4:$G$32,$C21,'Receitas Custos'!$M$4:$M$32,H$12)),"",SUMIFS('Receitas Custos'!$I$4:$I$32,'Receitas Custos'!$G$4:$G$32,$C21,'Receitas Custos'!$M$4:$M$32,H$12))</f>
        <v>0</v>
      </c>
      <c r="I19" s="43">
        <f>IF(ISERROR(
SUMIFS('Receitas Custos'!$I$4:$I$32,'Receitas Custos'!$G$4:$G$32,$C21,'Receitas Custos'!$M$4:$M$32,I$12)),"",SUMIFS('Receitas Custos'!$I$4:$I$32,'Receitas Custos'!$G$4:$G$32,$C21,'Receitas Custos'!$M$4:$M$32,I$12))</f>
        <v>0</v>
      </c>
      <c r="J19" s="43">
        <f>IF(ISERROR(
SUMIFS('Receitas Custos'!$I$4:$I$32,'Receitas Custos'!$G$4:$G$32,$C21,'Receitas Custos'!$M$4:$M$32,J$12)),"",SUMIFS('Receitas Custos'!$I$4:$I$32,'Receitas Custos'!$G$4:$G$32,$C21,'Receitas Custos'!$M$4:$M$32,J$12))</f>
        <v>0</v>
      </c>
      <c r="K19" s="43">
        <f>IF(ISERROR(
SUMIFS('Receitas Custos'!$I$4:$I$32,'Receitas Custos'!$G$4:$G$32,$C21,'Receitas Custos'!$M$4:$M$32,K$12)),"",SUMIFS('Receitas Custos'!$I$4:$I$32,'Receitas Custos'!$G$4:$G$32,$C21,'Receitas Custos'!$M$4:$M$32,K$12))</f>
        <v>0</v>
      </c>
      <c r="L19" s="43">
        <f>IF(ISERROR(
SUMIFS('Receitas Custos'!$I$4:$I$32,'Receitas Custos'!$G$4:$G$32,$C21,'Receitas Custos'!$M$4:$M$32,L$12)),"",SUMIFS('Receitas Custos'!$I$4:$I$32,'Receitas Custos'!$G$4:$G$32,$C21,'Receitas Custos'!$M$4:$M$32,L$12))</f>
        <v>0</v>
      </c>
      <c r="M19" s="16"/>
      <c r="N19" s="43">
        <f>IF(ISERROR(
SUMIFS('Receitas Custos'!$I$4:$I$32,'Receitas Custos'!$G$4:$G$32,$E21,'Receitas Custos'!$M$4:$M$32,N$12)),"",SUMIFS('Receitas Custos'!$I$4:$I$32,'Receitas Custos'!$G$4:$G$32,$E21,'Receitas Custos'!$M$4:$M$32,N$12))</f>
        <v>0</v>
      </c>
      <c r="O19" s="43">
        <f>IF(ISERROR(
SUMIFS('Receitas Custos'!$I$4:$I$32,'Receitas Custos'!$G$4:$G$32,$E21,'Receitas Custos'!$M$4:$M$32,O$12)),"",SUMIFS('Receitas Custos'!$I$4:$I$32,'Receitas Custos'!$G$4:$G$32,$E21,'Receitas Custos'!$M$4:$M$32,O$12))</f>
        <v>0</v>
      </c>
      <c r="P19" s="43">
        <f>IF(ISERROR(
SUMIFS('Receitas Custos'!$I$4:$I$32,'Receitas Custos'!$G$4:$G$32,$E21,'Receitas Custos'!$M$4:$M$32,P$12)),"",SUMIFS('Receitas Custos'!$I$4:$I$32,'Receitas Custos'!$G$4:$G$32,$E21,'Receitas Custos'!$M$4:$M$32,P$12))</f>
        <v>0</v>
      </c>
      <c r="Q19" s="43">
        <f>IF(ISERROR(
SUMIFS('Receitas Custos'!$I$4:$I$32,'Receitas Custos'!$G$4:$G$32,$E21,'Receitas Custos'!$M$4:$M$32,Q$12)),"",SUMIFS('Receitas Custos'!$I$4:$I$32,'Receitas Custos'!$G$4:$G$32,$E21,'Receitas Custos'!$M$4:$M$32,Q$12))</f>
        <v>0</v>
      </c>
      <c r="R19" s="43">
        <f>IF(ISERROR(
SUMIFS('Receitas Custos'!$I$4:$I$32,'Receitas Custos'!$G$4:$G$32,$E21,'Receitas Custos'!$M$4:$M$32,R$12)),"",SUMIFS('Receitas Custos'!$I$4:$I$32,'Receitas Custos'!$G$4:$G$32,$E21,'Receitas Custos'!$M$4:$M$32,R$12))</f>
        <v>0</v>
      </c>
      <c r="S19" s="43">
        <f>IF(ISERROR(
SUMIFS('Receitas Custos'!$I$4:$I$32,'Receitas Custos'!$G$4:$G$32,$E21,'Receitas Custos'!$M$4:$M$32,S$12)),"",SUMIFS('Receitas Custos'!$I$4:$I$32,'Receitas Custos'!$G$4:$G$32,$E21,'Receitas Custos'!$M$4:$M$32,S$12))</f>
        <v>0</v>
      </c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22.5" customHeight="1">
      <c r="A20" s="29"/>
      <c r="B20" s="16"/>
      <c r="C20" s="78" t="s">
        <v>99</v>
      </c>
      <c r="D20" s="54"/>
      <c r="E20" s="78" t="s">
        <v>100</v>
      </c>
      <c r="F20" s="16"/>
      <c r="G20" s="43">
        <f>IF(ISERROR(
SUMIFS('Receitas Custos'!$I$4:$I$32,'Receitas Custos'!$G$4:$G$32,$C22,'Receitas Custos'!$M$4:$M$32,G$12)),"",SUMIFS('Receitas Custos'!$I$4:$I$32,'Receitas Custos'!$G$4:$G$32,$C22,'Receitas Custos'!$M$4:$M$32,G$12))</f>
        <v>0</v>
      </c>
      <c r="H20" s="43">
        <f>IF(ISERROR(
SUMIFS('Receitas Custos'!$I$4:$I$32,'Receitas Custos'!$G$4:$G$32,$C22,'Receitas Custos'!$M$4:$M$32,H$12)),"",SUMIFS('Receitas Custos'!$I$4:$I$32,'Receitas Custos'!$G$4:$G$32,$C22,'Receitas Custos'!$M$4:$M$32,H$12))</f>
        <v>0</v>
      </c>
      <c r="I20" s="43">
        <f>IF(ISERROR(
SUMIFS('Receitas Custos'!$I$4:$I$32,'Receitas Custos'!$G$4:$G$32,$C22,'Receitas Custos'!$M$4:$M$32,I$12)),"",SUMIFS('Receitas Custos'!$I$4:$I$32,'Receitas Custos'!$G$4:$G$32,$C22,'Receitas Custos'!$M$4:$M$32,I$12))</f>
        <v>0</v>
      </c>
      <c r="J20" s="43">
        <f>IF(ISERROR(
SUMIFS('Receitas Custos'!$I$4:$I$32,'Receitas Custos'!$G$4:$G$32,$C22,'Receitas Custos'!$M$4:$M$32,J$12)),"",SUMIFS('Receitas Custos'!$I$4:$I$32,'Receitas Custos'!$G$4:$G$32,$C22,'Receitas Custos'!$M$4:$M$32,J$12))</f>
        <v>0</v>
      </c>
      <c r="K20" s="43">
        <f>IF(ISERROR(
SUMIFS('Receitas Custos'!$I$4:$I$32,'Receitas Custos'!$G$4:$G$32,$C22,'Receitas Custos'!$M$4:$M$32,K$12)),"",SUMIFS('Receitas Custos'!$I$4:$I$32,'Receitas Custos'!$G$4:$G$32,$C22,'Receitas Custos'!$M$4:$M$32,K$12))</f>
        <v>0</v>
      </c>
      <c r="L20" s="43">
        <f>IF(ISERROR(
SUMIFS('Receitas Custos'!$I$4:$I$32,'Receitas Custos'!$G$4:$G$32,$C22,'Receitas Custos'!$M$4:$M$32,L$12)),"",SUMIFS('Receitas Custos'!$I$4:$I$32,'Receitas Custos'!$G$4:$G$32,$C22,'Receitas Custos'!$M$4:$M$32,L$12))</f>
        <v>0</v>
      </c>
      <c r="M20" s="16"/>
      <c r="N20" s="43">
        <f>IF(ISERROR(
SUMIFS('Receitas Custos'!$I$4:$I$32,'Receitas Custos'!$G$4:$G$32,$E22,'Receitas Custos'!$M$4:$M$32,N$12)),"",SUMIFS('Receitas Custos'!$I$4:$I$32,'Receitas Custos'!$G$4:$G$32,$E22,'Receitas Custos'!$M$4:$M$32,N$12))</f>
        <v>0</v>
      </c>
      <c r="O20" s="43">
        <f>IF(ISERROR(
SUMIFS('Receitas Custos'!$I$4:$I$32,'Receitas Custos'!$G$4:$G$32,$E22,'Receitas Custos'!$M$4:$M$32,O$12)),"",SUMIFS('Receitas Custos'!$I$4:$I$32,'Receitas Custos'!$G$4:$G$32,$E22,'Receitas Custos'!$M$4:$M$32,O$12))</f>
        <v>0</v>
      </c>
      <c r="P20" s="43">
        <f>IF(ISERROR(
SUMIFS('Receitas Custos'!$I$4:$I$32,'Receitas Custos'!$G$4:$G$32,$E22,'Receitas Custos'!$M$4:$M$32,P$12)),"",SUMIFS('Receitas Custos'!$I$4:$I$32,'Receitas Custos'!$G$4:$G$32,$E22,'Receitas Custos'!$M$4:$M$32,P$12))</f>
        <v>0</v>
      </c>
      <c r="Q20" s="43">
        <f>IF(ISERROR(
SUMIFS('Receitas Custos'!$I$4:$I$32,'Receitas Custos'!$G$4:$G$32,$E22,'Receitas Custos'!$M$4:$M$32,Q$12)),"",SUMIFS('Receitas Custos'!$I$4:$I$32,'Receitas Custos'!$G$4:$G$32,$E22,'Receitas Custos'!$M$4:$M$32,Q$12))</f>
        <v>0</v>
      </c>
      <c r="R20" s="43">
        <f>IF(ISERROR(
SUMIFS('Receitas Custos'!$I$4:$I$32,'Receitas Custos'!$G$4:$G$32,$E22,'Receitas Custos'!$M$4:$M$32,R$12)),"",SUMIFS('Receitas Custos'!$I$4:$I$32,'Receitas Custos'!$G$4:$G$32,$E22,'Receitas Custos'!$M$4:$M$32,R$12))</f>
        <v>0</v>
      </c>
      <c r="S20" s="43">
        <f>IF(ISERROR(
SUMIFS('Receitas Custos'!$I$4:$I$32,'Receitas Custos'!$G$4:$G$32,$E22,'Receitas Custos'!$M$4:$M$32,S$12)),"",SUMIFS('Receitas Custos'!$I$4:$I$32,'Receitas Custos'!$G$4:$G$32,$E22,'Receitas Custos'!$M$4:$M$32,S$12))</f>
        <v>0</v>
      </c>
      <c r="T20" s="16"/>
      <c r="U20" s="16"/>
      <c r="V20" s="16"/>
      <c r="W20" s="16"/>
      <c r="X20" s="16"/>
      <c r="Y20" s="16"/>
      <c r="Z20" s="16"/>
      <c r="AA20" s="16"/>
      <c r="AB20" s="16"/>
    </row>
    <row r="21" spans="1:28" ht="22.5" customHeight="1">
      <c r="A21" s="29"/>
      <c r="B21" s="16"/>
      <c r="C21" s="78" t="s">
        <v>101</v>
      </c>
      <c r="D21" s="54"/>
      <c r="E21" s="78" t="s">
        <v>102</v>
      </c>
      <c r="F21" s="16"/>
      <c r="G21" s="43">
        <f>IF(ISERROR(
SUMIFS('Receitas Custos'!$I$4:$I$32,'Receitas Custos'!$G$4:$G$32,$C23,'Receitas Custos'!$M$4:$M$32,G$12)),"",SUMIFS('Receitas Custos'!$I$4:$I$32,'Receitas Custos'!$G$4:$G$32,$C23,'Receitas Custos'!$M$4:$M$32,G$12))</f>
        <v>0</v>
      </c>
      <c r="H21" s="43">
        <f>IF(ISERROR(
SUMIFS('Receitas Custos'!$I$4:$I$32,'Receitas Custos'!$G$4:$G$32,$C23,'Receitas Custos'!$M$4:$M$32,H$12)),"",SUMIFS('Receitas Custos'!$I$4:$I$32,'Receitas Custos'!$G$4:$G$32,$C23,'Receitas Custos'!$M$4:$M$32,H$12))</f>
        <v>0</v>
      </c>
      <c r="I21" s="43">
        <f>IF(ISERROR(
SUMIFS('Receitas Custos'!$I$4:$I$32,'Receitas Custos'!$G$4:$G$32,$C23,'Receitas Custos'!$M$4:$M$32,I$12)),"",SUMIFS('Receitas Custos'!$I$4:$I$32,'Receitas Custos'!$G$4:$G$32,$C23,'Receitas Custos'!$M$4:$M$32,I$12))</f>
        <v>0</v>
      </c>
      <c r="J21" s="43">
        <f>IF(ISERROR(
SUMIFS('Receitas Custos'!$I$4:$I$32,'Receitas Custos'!$G$4:$G$32,$C23,'Receitas Custos'!$M$4:$M$32,J$12)),"",SUMIFS('Receitas Custos'!$I$4:$I$32,'Receitas Custos'!$G$4:$G$32,$C23,'Receitas Custos'!$M$4:$M$32,J$12))</f>
        <v>0</v>
      </c>
      <c r="K21" s="43">
        <f>IF(ISERROR(
SUMIFS('Receitas Custos'!$I$4:$I$32,'Receitas Custos'!$G$4:$G$32,$C23,'Receitas Custos'!$M$4:$M$32,K$12)),"",SUMIFS('Receitas Custos'!$I$4:$I$32,'Receitas Custos'!$G$4:$G$32,$C23,'Receitas Custos'!$M$4:$M$32,K$12))</f>
        <v>0</v>
      </c>
      <c r="L21" s="43">
        <f>IF(ISERROR(
SUMIFS('Receitas Custos'!$I$4:$I$32,'Receitas Custos'!$G$4:$G$32,$C23,'Receitas Custos'!$M$4:$M$32,L$12)),"",SUMIFS('Receitas Custos'!$I$4:$I$32,'Receitas Custos'!$G$4:$G$32,$C23,'Receitas Custos'!$M$4:$M$32,L$12))</f>
        <v>0</v>
      </c>
      <c r="M21" s="16"/>
      <c r="N21" s="43">
        <f>IF(ISERROR(
SUMIFS('Receitas Custos'!$I$4:$I$32,'Receitas Custos'!$G$4:$G$32,$E23,'Receitas Custos'!$M$4:$M$32,N$12)),"",SUMIFS('Receitas Custos'!$I$4:$I$32,'Receitas Custos'!$G$4:$G$32,$E23,'Receitas Custos'!$M$4:$M$32,N$12))</f>
        <v>0</v>
      </c>
      <c r="O21" s="43">
        <f>IF(ISERROR(
SUMIFS('Receitas Custos'!$I$4:$I$32,'Receitas Custos'!$G$4:$G$32,$E23,'Receitas Custos'!$M$4:$M$32,O$12)),"",SUMIFS('Receitas Custos'!$I$4:$I$32,'Receitas Custos'!$G$4:$G$32,$E23,'Receitas Custos'!$M$4:$M$32,O$12))</f>
        <v>0</v>
      </c>
      <c r="P21" s="43">
        <f>IF(ISERROR(
SUMIFS('Receitas Custos'!$I$4:$I$32,'Receitas Custos'!$G$4:$G$32,$E23,'Receitas Custos'!$M$4:$M$32,P$12)),"",SUMIFS('Receitas Custos'!$I$4:$I$32,'Receitas Custos'!$G$4:$G$32,$E23,'Receitas Custos'!$M$4:$M$32,P$12))</f>
        <v>0</v>
      </c>
      <c r="Q21" s="43">
        <f>IF(ISERROR(
SUMIFS('Receitas Custos'!$I$4:$I$32,'Receitas Custos'!$G$4:$G$32,$E23,'Receitas Custos'!$M$4:$M$32,Q$12)),"",SUMIFS('Receitas Custos'!$I$4:$I$32,'Receitas Custos'!$G$4:$G$32,$E23,'Receitas Custos'!$M$4:$M$32,Q$12))</f>
        <v>0</v>
      </c>
      <c r="R21" s="43">
        <f>IF(ISERROR(
SUMIFS('Receitas Custos'!$I$4:$I$32,'Receitas Custos'!$G$4:$G$32,$E23,'Receitas Custos'!$M$4:$M$32,R$12)),"",SUMIFS('Receitas Custos'!$I$4:$I$32,'Receitas Custos'!$G$4:$G$32,$E23,'Receitas Custos'!$M$4:$M$32,R$12))</f>
        <v>0</v>
      </c>
      <c r="S21" s="43">
        <f>IF(ISERROR(
SUMIFS('Receitas Custos'!$I$4:$I$32,'Receitas Custos'!$G$4:$G$32,$E23,'Receitas Custos'!$M$4:$M$32,S$12)),"",SUMIFS('Receitas Custos'!$I$4:$I$32,'Receitas Custos'!$G$4:$G$32,$E23,'Receitas Custos'!$M$4:$M$32,S$12))</f>
        <v>0</v>
      </c>
      <c r="T21" s="16"/>
      <c r="U21" s="16"/>
      <c r="V21" s="16"/>
      <c r="W21" s="16"/>
      <c r="X21" s="16"/>
      <c r="Y21" s="16"/>
      <c r="Z21" s="16"/>
      <c r="AA21" s="16"/>
      <c r="AB21" s="16"/>
    </row>
    <row r="22" spans="1:28" ht="22.5" customHeight="1">
      <c r="A22" s="29"/>
      <c r="B22" s="16"/>
      <c r="C22" s="78" t="s">
        <v>103</v>
      </c>
      <c r="D22" s="54"/>
      <c r="E22" s="78" t="s">
        <v>104</v>
      </c>
      <c r="F22" s="16"/>
      <c r="G22" s="43">
        <f>IF(ISERROR(
SUMIFS('Receitas Custos'!$I$4:$I$32,'Receitas Custos'!$G$4:$G$32,$C24,'Receitas Custos'!$M$4:$M$32,G$12)),"",SUMIFS('Receitas Custos'!$I$4:$I$32,'Receitas Custos'!$G$4:$G$32,$C24,'Receitas Custos'!$M$4:$M$32,G$12))</f>
        <v>0</v>
      </c>
      <c r="H22" s="43">
        <f>IF(ISERROR(
SUMIFS('Receitas Custos'!$I$4:$I$32,'Receitas Custos'!$G$4:$G$32,$C24,'Receitas Custos'!$M$4:$M$32,H$12)),"",SUMIFS('Receitas Custos'!$I$4:$I$32,'Receitas Custos'!$G$4:$G$32,$C24,'Receitas Custos'!$M$4:$M$32,H$12))</f>
        <v>0</v>
      </c>
      <c r="I22" s="43">
        <f>IF(ISERROR(
SUMIFS('Receitas Custos'!$I$4:$I$32,'Receitas Custos'!$G$4:$G$32,$C24,'Receitas Custos'!$M$4:$M$32,I$12)),"",SUMIFS('Receitas Custos'!$I$4:$I$32,'Receitas Custos'!$G$4:$G$32,$C24,'Receitas Custos'!$M$4:$M$32,I$12))</f>
        <v>0</v>
      </c>
      <c r="J22" s="43">
        <f>IF(ISERROR(
SUMIFS('Receitas Custos'!$I$4:$I$32,'Receitas Custos'!$G$4:$G$32,$C24,'Receitas Custos'!$M$4:$M$32,J$12)),"",SUMIFS('Receitas Custos'!$I$4:$I$32,'Receitas Custos'!$G$4:$G$32,$C24,'Receitas Custos'!$M$4:$M$32,J$12))</f>
        <v>0</v>
      </c>
      <c r="K22" s="43">
        <f>IF(ISERROR(
SUMIFS('Receitas Custos'!$I$4:$I$32,'Receitas Custos'!$G$4:$G$32,$C24,'Receitas Custos'!$M$4:$M$32,K$12)),"",SUMIFS('Receitas Custos'!$I$4:$I$32,'Receitas Custos'!$G$4:$G$32,$C24,'Receitas Custos'!$M$4:$M$32,K$12))</f>
        <v>0</v>
      </c>
      <c r="L22" s="43">
        <f>IF(ISERROR(
SUMIFS('Receitas Custos'!$I$4:$I$32,'Receitas Custos'!$G$4:$G$32,$C24,'Receitas Custos'!$M$4:$M$32,L$12)),"",SUMIFS('Receitas Custos'!$I$4:$I$32,'Receitas Custos'!$G$4:$G$32,$C24,'Receitas Custos'!$M$4:$M$32,L$12))</f>
        <v>0</v>
      </c>
      <c r="M22" s="16"/>
      <c r="N22" s="43">
        <f>IF(ISERROR(
SUMIFS('Receitas Custos'!$I$4:$I$32,'Receitas Custos'!$G$4:$G$32,$E24,'Receitas Custos'!$M$4:$M$32,N$12)),"",SUMIFS('Receitas Custos'!$I$4:$I$32,'Receitas Custos'!$G$4:$G$32,$E24,'Receitas Custos'!$M$4:$M$32,N$12))</f>
        <v>0</v>
      </c>
      <c r="O22" s="43">
        <f>IF(ISERROR(
SUMIFS('Receitas Custos'!$I$4:$I$32,'Receitas Custos'!$G$4:$G$32,$E24,'Receitas Custos'!$M$4:$M$32,O$12)),"",SUMIFS('Receitas Custos'!$I$4:$I$32,'Receitas Custos'!$G$4:$G$32,$E24,'Receitas Custos'!$M$4:$M$32,O$12))</f>
        <v>0</v>
      </c>
      <c r="P22" s="43">
        <f>IF(ISERROR(
SUMIFS('Receitas Custos'!$I$4:$I$32,'Receitas Custos'!$G$4:$G$32,$E24,'Receitas Custos'!$M$4:$M$32,P$12)),"",SUMIFS('Receitas Custos'!$I$4:$I$32,'Receitas Custos'!$G$4:$G$32,$E24,'Receitas Custos'!$M$4:$M$32,P$12))</f>
        <v>0</v>
      </c>
      <c r="Q22" s="43">
        <f>IF(ISERROR(
SUMIFS('Receitas Custos'!$I$4:$I$32,'Receitas Custos'!$G$4:$G$32,$E24,'Receitas Custos'!$M$4:$M$32,Q$12)),"",SUMIFS('Receitas Custos'!$I$4:$I$32,'Receitas Custos'!$G$4:$G$32,$E24,'Receitas Custos'!$M$4:$M$32,Q$12))</f>
        <v>0</v>
      </c>
      <c r="R22" s="43">
        <f>IF(ISERROR(
SUMIFS('Receitas Custos'!$I$4:$I$32,'Receitas Custos'!$G$4:$G$32,$E24,'Receitas Custos'!$M$4:$M$32,R$12)),"",SUMIFS('Receitas Custos'!$I$4:$I$32,'Receitas Custos'!$G$4:$G$32,$E24,'Receitas Custos'!$M$4:$M$32,R$12))</f>
        <v>0</v>
      </c>
      <c r="S22" s="43">
        <f>IF(ISERROR(
SUMIFS('Receitas Custos'!$I$4:$I$32,'Receitas Custos'!$G$4:$G$32,$E24,'Receitas Custos'!$M$4:$M$32,S$12)),"",SUMIFS('Receitas Custos'!$I$4:$I$32,'Receitas Custos'!$G$4:$G$32,$E24,'Receitas Custos'!$M$4:$M$32,S$12))</f>
        <v>0</v>
      </c>
      <c r="T22" s="16"/>
      <c r="U22" s="16"/>
      <c r="V22" s="16"/>
      <c r="W22" s="16"/>
      <c r="X22" s="16"/>
      <c r="Y22" s="16"/>
      <c r="Z22" s="16"/>
      <c r="AA22" s="16"/>
      <c r="AB22" s="16"/>
    </row>
    <row r="23" spans="1:28" ht="22.5" customHeight="1">
      <c r="A23" s="29"/>
      <c r="B23" s="16"/>
      <c r="C23" s="78" t="s">
        <v>105</v>
      </c>
      <c r="D23" s="54"/>
      <c r="E23" s="78"/>
      <c r="F23" s="16"/>
      <c r="G23" s="43">
        <f>IF(ISERROR(
SUMIFS('Receitas Custos'!$I$4:$I$32,'Receitas Custos'!$G$4:$G$32,$C25,'Receitas Custos'!$M$4:$M$32,G$12)),"",SUMIFS('Receitas Custos'!$I$4:$I$32,'Receitas Custos'!$G$4:$G$32,$C25,'Receitas Custos'!$M$4:$M$32,G$12))</f>
        <v>0</v>
      </c>
      <c r="H23" s="43">
        <f>IF(ISERROR(
SUMIFS('Receitas Custos'!$I$4:$I$32,'Receitas Custos'!$G$4:$G$32,$C25,'Receitas Custos'!$M$4:$M$32,H$12)),"",SUMIFS('Receitas Custos'!$I$4:$I$32,'Receitas Custos'!$G$4:$G$32,$C25,'Receitas Custos'!$M$4:$M$32,H$12))</f>
        <v>0</v>
      </c>
      <c r="I23" s="43">
        <f>IF(ISERROR(
SUMIFS('Receitas Custos'!$I$4:$I$32,'Receitas Custos'!$G$4:$G$32,$C25,'Receitas Custos'!$M$4:$M$32,I$12)),"",SUMIFS('Receitas Custos'!$I$4:$I$32,'Receitas Custos'!$G$4:$G$32,$C25,'Receitas Custos'!$M$4:$M$32,I$12))</f>
        <v>0</v>
      </c>
      <c r="J23" s="43">
        <f>IF(ISERROR(
SUMIFS('Receitas Custos'!$I$4:$I$32,'Receitas Custos'!$G$4:$G$32,$C25,'Receitas Custos'!$M$4:$M$32,J$12)),"",SUMIFS('Receitas Custos'!$I$4:$I$32,'Receitas Custos'!$G$4:$G$32,$C25,'Receitas Custos'!$M$4:$M$32,J$12))</f>
        <v>0</v>
      </c>
      <c r="K23" s="43">
        <f>IF(ISERROR(
SUMIFS('Receitas Custos'!$I$4:$I$32,'Receitas Custos'!$G$4:$G$32,$C25,'Receitas Custos'!$M$4:$M$32,K$12)),"",SUMIFS('Receitas Custos'!$I$4:$I$32,'Receitas Custos'!$G$4:$G$32,$C25,'Receitas Custos'!$M$4:$M$32,K$12))</f>
        <v>0</v>
      </c>
      <c r="L23" s="43">
        <f>IF(ISERROR(
SUMIFS('Receitas Custos'!$I$4:$I$32,'Receitas Custos'!$G$4:$G$32,$C25,'Receitas Custos'!$M$4:$M$32,L$12)),"",SUMIFS('Receitas Custos'!$I$4:$I$32,'Receitas Custos'!$G$4:$G$32,$C25,'Receitas Custos'!$M$4:$M$32,L$12))</f>
        <v>0</v>
      </c>
      <c r="M23" s="16"/>
      <c r="N23" s="43">
        <f>IF(ISERROR(
SUMIFS('Receitas Custos'!$I$4:$I$32,'Receitas Custos'!$G$4:$G$32,$E25,'Receitas Custos'!$M$4:$M$32,N$12)),"",SUMIFS('Receitas Custos'!$I$4:$I$32,'Receitas Custos'!$G$4:$G$32,$E25,'Receitas Custos'!$M$4:$M$32,N$12))</f>
        <v>0</v>
      </c>
      <c r="O23" s="43">
        <f>IF(ISERROR(
SUMIFS('Receitas Custos'!$I$4:$I$32,'Receitas Custos'!$G$4:$G$32,$E25,'Receitas Custos'!$M$4:$M$32,O$12)),"",SUMIFS('Receitas Custos'!$I$4:$I$32,'Receitas Custos'!$G$4:$G$32,$E25,'Receitas Custos'!$M$4:$M$32,O$12))</f>
        <v>0</v>
      </c>
      <c r="P23" s="43">
        <f>IF(ISERROR(
SUMIFS('Receitas Custos'!$I$4:$I$32,'Receitas Custos'!$G$4:$G$32,$E25,'Receitas Custos'!$M$4:$M$32,P$12)),"",SUMIFS('Receitas Custos'!$I$4:$I$32,'Receitas Custos'!$G$4:$G$32,$E25,'Receitas Custos'!$M$4:$M$32,P$12))</f>
        <v>0</v>
      </c>
      <c r="Q23" s="43">
        <f>IF(ISERROR(
SUMIFS('Receitas Custos'!$I$4:$I$32,'Receitas Custos'!$G$4:$G$32,$E25,'Receitas Custos'!$M$4:$M$32,Q$12)),"",SUMIFS('Receitas Custos'!$I$4:$I$32,'Receitas Custos'!$G$4:$G$32,$E25,'Receitas Custos'!$M$4:$M$32,Q$12))</f>
        <v>0</v>
      </c>
      <c r="R23" s="43">
        <f>IF(ISERROR(
SUMIFS('Receitas Custos'!$I$4:$I$32,'Receitas Custos'!$G$4:$G$32,$E25,'Receitas Custos'!$M$4:$M$32,R$12)),"",SUMIFS('Receitas Custos'!$I$4:$I$32,'Receitas Custos'!$G$4:$G$32,$E25,'Receitas Custos'!$M$4:$M$32,R$12))</f>
        <v>0</v>
      </c>
      <c r="S23" s="43">
        <f>IF(ISERROR(
SUMIFS('Receitas Custos'!$I$4:$I$32,'Receitas Custos'!$G$4:$G$32,$E25,'Receitas Custos'!$M$4:$M$32,S$12)),"",SUMIFS('Receitas Custos'!$I$4:$I$32,'Receitas Custos'!$G$4:$G$32,$E25,'Receitas Custos'!$M$4:$M$32,S$12))</f>
        <v>0</v>
      </c>
      <c r="T23" s="16"/>
      <c r="U23" s="16"/>
      <c r="V23" s="16"/>
      <c r="W23" s="16"/>
      <c r="X23" s="16"/>
      <c r="Y23" s="16"/>
      <c r="Z23" s="16"/>
      <c r="AA23" s="16"/>
      <c r="AB23" s="16"/>
    </row>
    <row r="24" spans="1:28" ht="22.5" customHeight="1">
      <c r="A24" s="29"/>
      <c r="B24" s="16"/>
      <c r="C24" s="78"/>
      <c r="D24" s="54"/>
      <c r="E24" s="78"/>
      <c r="F24" s="16"/>
      <c r="G24" s="43">
        <f>IF(ISERROR(
SUMIFS('Receitas Custos'!$I$4:$I$32,'Receitas Custos'!$G$4:$G$32,$C26,'Receitas Custos'!$M$4:$M$32,G$12)),"",SUMIFS('Receitas Custos'!$I$4:$I$32,'Receitas Custos'!$G$4:$G$32,$C26,'Receitas Custos'!$M$4:$M$32,G$12))</f>
      </c>
      <c r="H24" s="43">
        <f>IF(ISERROR(
SUMIFS('Receitas Custos'!$I$4:$I$32,'Receitas Custos'!$G$4:$G$32,$C26,'Receitas Custos'!$M$4:$M$32,H$12)),"",SUMIFS('Receitas Custos'!$I$4:$I$32,'Receitas Custos'!$G$4:$G$32,$C26,'Receitas Custos'!$M$4:$M$32,H$12))</f>
      </c>
      <c r="I24" s="43">
        <f>IF(ISERROR(
SUMIFS('Receitas Custos'!$I$4:$I$32,'Receitas Custos'!$G$4:$G$32,$C26,'Receitas Custos'!$M$4:$M$32,I$12)),"",SUMIFS('Receitas Custos'!$I$4:$I$32,'Receitas Custos'!$G$4:$G$32,$C26,'Receitas Custos'!$M$4:$M$32,I$12))</f>
      </c>
      <c r="J24" s="43">
        <f>IF(ISERROR(
SUMIFS('Receitas Custos'!$I$4:$I$32,'Receitas Custos'!$G$4:$G$32,$C26,'Receitas Custos'!$M$4:$M$32,J$12)),"",SUMIFS('Receitas Custos'!$I$4:$I$32,'Receitas Custos'!$G$4:$G$32,$C26,'Receitas Custos'!$M$4:$M$32,J$12))</f>
      </c>
      <c r="K24" s="43">
        <f>IF(ISERROR(
SUMIFS('Receitas Custos'!$I$4:$I$32,'Receitas Custos'!$G$4:$G$32,$C26,'Receitas Custos'!$M$4:$M$32,K$12)),"",SUMIFS('Receitas Custos'!$I$4:$I$32,'Receitas Custos'!$G$4:$G$32,$C26,'Receitas Custos'!$M$4:$M$32,K$12))</f>
      </c>
      <c r="L24" s="43">
        <f>IF(ISERROR(
SUMIFS('Receitas Custos'!$I$4:$I$32,'Receitas Custos'!$G$4:$G$32,$C26,'Receitas Custos'!$M$4:$M$32,L$12)),"",SUMIFS('Receitas Custos'!$I$4:$I$32,'Receitas Custos'!$G$4:$G$32,$C26,'Receitas Custos'!$M$4:$M$32,L$12))</f>
      </c>
      <c r="M24" s="16"/>
      <c r="N24" s="43">
        <f>IF(ISERROR(
SUMIFS('Receitas Custos'!$I$4:$I$32,'Receitas Custos'!$G$4:$G$32,$E26,'Receitas Custos'!$M$4:$M$32,N$12)),"",SUMIFS('Receitas Custos'!$I$4:$I$32,'Receitas Custos'!$G$4:$G$32,$E26,'Receitas Custos'!$M$4:$M$32,N$12))</f>
      </c>
      <c r="O24" s="43">
        <f>IF(ISERROR(
SUMIFS('Receitas Custos'!$I$4:$I$32,'Receitas Custos'!$G$4:$G$32,$E26,'Receitas Custos'!$M$4:$M$32,O$12)),"",SUMIFS('Receitas Custos'!$I$4:$I$32,'Receitas Custos'!$G$4:$G$32,$E26,'Receitas Custos'!$M$4:$M$32,O$12))</f>
      </c>
      <c r="P24" s="43">
        <f>IF(ISERROR(
SUMIFS('Receitas Custos'!$I$4:$I$32,'Receitas Custos'!$G$4:$G$32,$E26,'Receitas Custos'!$M$4:$M$32,P$12)),"",SUMIFS('Receitas Custos'!$I$4:$I$32,'Receitas Custos'!$G$4:$G$32,$E26,'Receitas Custos'!$M$4:$M$32,P$12))</f>
      </c>
      <c r="Q24" s="43">
        <f>IF(ISERROR(
SUMIFS('Receitas Custos'!$I$4:$I$32,'Receitas Custos'!$G$4:$G$32,$E26,'Receitas Custos'!$M$4:$M$32,Q$12)),"",SUMIFS('Receitas Custos'!$I$4:$I$32,'Receitas Custos'!$G$4:$G$32,$E26,'Receitas Custos'!$M$4:$M$32,Q$12))</f>
      </c>
      <c r="R24" s="43">
        <f>IF(ISERROR(
SUMIFS('Receitas Custos'!$I$4:$I$32,'Receitas Custos'!$G$4:$G$32,$E26,'Receitas Custos'!$M$4:$M$32,R$12)),"",SUMIFS('Receitas Custos'!$I$4:$I$32,'Receitas Custos'!$G$4:$G$32,$E26,'Receitas Custos'!$M$4:$M$32,R$12))</f>
      </c>
      <c r="S24" s="43">
        <f>IF(ISERROR(
SUMIFS('Receitas Custos'!$I$4:$I$32,'Receitas Custos'!$G$4:$G$32,$E26,'Receitas Custos'!$M$4:$M$32,S$12)),"",SUMIFS('Receitas Custos'!$I$4:$I$32,'Receitas Custos'!$G$4:$G$32,$E26,'Receitas Custos'!$M$4:$M$32,S$12))</f>
      </c>
      <c r="T24" s="16"/>
      <c r="U24" s="16"/>
      <c r="V24" s="16"/>
      <c r="W24" s="16"/>
      <c r="X24" s="16"/>
      <c r="Y24" s="16"/>
      <c r="Z24" s="16"/>
      <c r="AA24" s="16"/>
      <c r="AB24" s="16"/>
    </row>
    <row r="25" spans="1:28" ht="22.5" customHeight="1">
      <c r="A25" s="29"/>
      <c r="B25" s="16"/>
      <c r="C25" s="65"/>
      <c r="D25" s="54"/>
      <c r="E25" s="65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mergeCells count="5">
    <mergeCell ref="C2:E2"/>
    <mergeCell ref="C1:E1"/>
    <mergeCell ref="G11:L11"/>
    <mergeCell ref="N11:S11"/>
    <mergeCell ref="A1:A2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9397D"/>
  </sheetPr>
  <dimension ref="A1:Z32"/>
  <sheetViews>
    <sheetView showGridLines="0" workbookViewId="0">
      <selection activeCell="A8" sqref="A8"/>
    </sheetView>
  </sheetViews>
  <sheetFormatPr defaultColWidth="12.625" defaultRowHeight="15" customHeight="1"/>
  <cols>
    <col min="1" max="1" width="23.625" style="96" customWidth="1"/>
    <col min="2" max="2" width="3.25" style="96" customWidth="1"/>
    <col min="3" max="3" width="18.875" style="96" customWidth="1"/>
    <col min="4" max="15" width="13.75" style="96" customWidth="1"/>
    <col min="16" max="16" width="14.625" style="96" customWidth="1"/>
    <col min="17" max="26" width="7.75" style="96" customWidth="1"/>
  </cols>
  <sheetData>
    <row r="1" spans="1:26" ht="33.75" customHeight="1">
      <c r="A1" s="124"/>
      <c r="B1" s="4"/>
      <c r="C1" s="118" t="s">
        <v>106</v>
      </c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3.75" customHeight="1">
      <c r="A2" s="98"/>
      <c r="B2" s="4"/>
      <c r="C2" s="117" t="s">
        <v>107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2.5" customHeight="1">
      <c r="A3" s="15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2.5" customHeight="1">
      <c r="A4" s="155" t="s">
        <v>2</v>
      </c>
      <c r="B4" s="5"/>
      <c r="C4" s="58" t="s">
        <v>108</v>
      </c>
      <c r="D4" s="59" t="s">
        <v>109</v>
      </c>
      <c r="E4" s="59" t="s">
        <v>110</v>
      </c>
      <c r="F4" s="59" t="s">
        <v>111</v>
      </c>
      <c r="G4" s="59" t="s">
        <v>112</v>
      </c>
      <c r="H4" s="59" t="s">
        <v>113</v>
      </c>
      <c r="I4" s="59" t="s">
        <v>114</v>
      </c>
      <c r="J4" s="59" t="s">
        <v>115</v>
      </c>
      <c r="K4" s="59" t="s">
        <v>116</v>
      </c>
      <c r="L4" s="59" t="s">
        <v>117</v>
      </c>
      <c r="M4" s="59" t="s">
        <v>118</v>
      </c>
      <c r="N4" s="59" t="s">
        <v>119</v>
      </c>
      <c r="O4" s="59" t="s">
        <v>120</v>
      </c>
      <c r="P4" s="60" t="s">
        <v>121</v>
      </c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2.5" customHeight="1">
      <c r="A5" s="155" t="s">
        <v>4</v>
      </c>
      <c r="B5" s="5"/>
      <c r="C5" s="129" t="s">
        <v>122</v>
      </c>
      <c r="D5" s="127">
        <v>400000</v>
      </c>
      <c r="E5" s="127">
        <v>200001</v>
      </c>
      <c r="F5" s="127">
        <v>200002</v>
      </c>
      <c r="G5" s="127">
        <v>200003</v>
      </c>
      <c r="H5" s="127"/>
      <c r="I5" s="127"/>
      <c r="J5" s="127"/>
      <c r="K5" s="127"/>
      <c r="L5" s="19"/>
      <c r="M5" s="127"/>
      <c r="N5" s="127"/>
      <c r="O5" s="127"/>
      <c r="P5" s="131">
        <f>SUM(D5:O5)</f>
        <v>1000006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2.5" customHeight="1">
      <c r="A6" s="155" t="s">
        <v>5</v>
      </c>
      <c r="B6" s="5"/>
      <c r="C6" s="128"/>
      <c r="D6" s="128"/>
      <c r="E6" s="128"/>
      <c r="F6" s="128"/>
      <c r="G6" s="128"/>
      <c r="H6" s="128"/>
      <c r="I6" s="128"/>
      <c r="J6" s="128"/>
      <c r="K6" s="128"/>
      <c r="M6" s="128"/>
      <c r="N6" s="128"/>
      <c r="O6" s="128"/>
      <c r="P6" s="128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2.5" customHeight="1">
      <c r="A7" s="158" t="s">
        <v>7</v>
      </c>
      <c r="B7" s="5"/>
      <c r="C7" s="130" t="s">
        <v>123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102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2.5" customHeight="1">
      <c r="A8" s="155" t="s">
        <v>8</v>
      </c>
      <c r="B8" s="5"/>
      <c r="C8" s="63" t="str">
        <f>IF(ISERROR(
IF('Outros Cadastros'!E15="","",'Outros Cadastros'!E15)),"",IF('Outros Cadastros'!E15="","",'Outros Cadastros'!E15))</f>
        <v>Salários</v>
      </c>
      <c r="D8" s="19">
        <v>30000</v>
      </c>
      <c r="E8" s="19">
        <v>30001</v>
      </c>
      <c r="F8" s="19">
        <v>30002</v>
      </c>
      <c r="G8" s="19">
        <v>30003</v>
      </c>
      <c r="H8" s="19"/>
      <c r="I8" s="19"/>
      <c r="J8" s="19"/>
      <c r="K8" s="19"/>
      <c r="L8" s="19"/>
      <c r="M8" s="19"/>
      <c r="N8" s="19"/>
      <c r="O8" s="19"/>
      <c r="P8" s="64">
        <f t="shared" ref="P8:P19" si="0">SUM(D8:O8)</f>
        <v>120006</v>
      </c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2.5" customHeight="1">
      <c r="A9" s="155" t="s">
        <v>9</v>
      </c>
      <c r="B9" s="5"/>
      <c r="C9" s="63" t="str">
        <f>IF(ISERROR(
IF('Outros Cadastros'!E16="","",'Outros Cadastros'!E16)),"",IF('Outros Cadastros'!E16="","",'Outros Cadastros'!E16))</f>
        <v>Bolsa de estágio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64">
        <f t="shared" si="0"/>
        <v>0</v>
      </c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2.5" customHeight="1">
      <c r="A10" s="155" t="s">
        <v>10</v>
      </c>
      <c r="B10" s="5"/>
      <c r="C10" s="63" t="str">
        <f>IF(ISERROR(
IF('Outros Cadastros'!E17="","",'Outros Cadastros'!E17)),"",IF('Outros Cadastros'!E17="","",'Outros Cadastros'!E17))</f>
        <v>Pró-labore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64">
        <f t="shared" si="0"/>
        <v>0</v>
      </c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2.5" customHeight="1">
      <c r="A11" s="155" t="s">
        <v>11</v>
      </c>
      <c r="B11" s="5"/>
      <c r="C11" s="63" t="str">
        <f>IF(ISERROR(
IF('Outros Cadastros'!E18="","",'Outros Cadastros'!E18)),"",IF('Outros Cadastros'!E18="","",'Outros Cadastros'!E18))</f>
        <v>Férias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64">
        <f t="shared" si="0"/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2.5" customHeight="1">
      <c r="A12" s="155" t="s">
        <v>12</v>
      </c>
      <c r="B12" s="5"/>
      <c r="C12" s="63" t="str">
        <f>IF(ISERROR(
IF('Outros Cadastros'!E19="","",'Outros Cadastros'!E19)),"",IF('Outros Cadastros'!E19="","",'Outros Cadastros'!E19))</f>
        <v>13º Salário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64">
        <f t="shared" si="0"/>
        <v>0</v>
      </c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2.5" customHeight="1">
      <c r="A13" s="8"/>
      <c r="B13" s="5"/>
      <c r="C13" s="63" t="str">
        <f>IF(ISERROR(
IF('Outros Cadastros'!E20="","",'Outros Cadastros'!E20)),"",IF('Outros Cadastros'!E20="","",'Outros Cadastros'!E20))</f>
        <v>Encargos</v>
      </c>
      <c r="D13" s="19">
        <v>3000</v>
      </c>
      <c r="E13" s="19">
        <v>3001</v>
      </c>
      <c r="F13" s="19">
        <v>3002</v>
      </c>
      <c r="G13" s="19">
        <v>3003</v>
      </c>
      <c r="H13" s="19"/>
      <c r="I13" s="19"/>
      <c r="J13" s="19"/>
      <c r="K13" s="19"/>
      <c r="L13" s="19"/>
      <c r="M13" s="19"/>
      <c r="N13" s="19"/>
      <c r="O13" s="19"/>
      <c r="P13" s="64">
        <f t="shared" si="0"/>
        <v>12006</v>
      </c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2.5" customHeight="1">
      <c r="A14" s="8"/>
      <c r="B14" s="5"/>
      <c r="C14" s="63" t="str">
        <f>IF(ISERROR(
IF('Outros Cadastros'!E21="","",'Outros Cadastros'!E21)),"",IF('Outros Cadastros'!E21="","",'Outros Cadastros'!E21))</f>
        <v>Hora extra</v>
      </c>
      <c r="D14" s="19">
        <v>500</v>
      </c>
      <c r="E14" s="19">
        <v>501</v>
      </c>
      <c r="F14" s="19">
        <v>502</v>
      </c>
      <c r="G14" s="19">
        <v>503</v>
      </c>
      <c r="H14" s="19"/>
      <c r="I14" s="19"/>
      <c r="J14" s="19"/>
      <c r="K14" s="19"/>
      <c r="L14" s="19"/>
      <c r="M14" s="19"/>
      <c r="N14" s="19"/>
      <c r="O14" s="19"/>
      <c r="P14" s="64">
        <f t="shared" si="0"/>
        <v>2006</v>
      </c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2.5" customHeight="1">
      <c r="A15" s="8"/>
      <c r="B15" s="5"/>
      <c r="C15" s="63" t="str">
        <f>IF(ISERROR(
IF('Outros Cadastros'!E22="","",'Outros Cadastros'!E22)),"",IF('Outros Cadastros'!E22="","",'Outros Cadastros'!E22))</f>
        <v>Outros custos</v>
      </c>
      <c r="D15" s="19">
        <v>1000</v>
      </c>
      <c r="E15" s="19">
        <v>1001</v>
      </c>
      <c r="F15" s="19">
        <v>1002</v>
      </c>
      <c r="G15" s="19">
        <v>1003</v>
      </c>
      <c r="H15" s="19"/>
      <c r="I15" s="19"/>
      <c r="J15" s="19"/>
      <c r="K15" s="19"/>
      <c r="L15" s="19"/>
      <c r="M15" s="19"/>
      <c r="N15" s="19"/>
      <c r="O15" s="19"/>
      <c r="P15" s="64">
        <f t="shared" si="0"/>
        <v>4006</v>
      </c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2.5" customHeight="1">
      <c r="A16" s="8"/>
      <c r="B16" s="5"/>
      <c r="C16" s="63" t="str">
        <f>IF(ISERROR(
IF('Outros Cadastros'!E23="","",'Outros Cadastros'!E23)),"",IF('Outros Cadastros'!E23="","",'Outros Cadastros'!E23))</f>
        <v/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64">
        <f t="shared" si="0"/>
        <v>0</v>
      </c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2.5" customHeight="1">
      <c r="A17" s="8"/>
      <c r="B17" s="5"/>
      <c r="C17" s="63" t="str">
        <f>IF(ISERROR(
IF('Outros Cadastros'!E24="","",'Outros Cadastros'!E24)),"",IF('Outros Cadastros'!E24="","",'Outros Cadastros'!E24))</f>
        <v/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64">
        <f t="shared" si="0"/>
        <v>0</v>
      </c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2.5" customHeight="1">
      <c r="A18" s="29"/>
      <c r="B18" s="5"/>
      <c r="C18" s="63" t="str">
        <f>IF(ISERROR(
IF('Outros Cadastros'!E25="","",'Outros Cadastros'!E25)),"",IF('Outros Cadastros'!E25="","",'Outros Cadastros'!E25))</f>
        <v/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64">
        <f t="shared" si="0"/>
        <v>0</v>
      </c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2.5" customHeight="1">
      <c r="A19" s="29"/>
      <c r="B19" s="5"/>
      <c r="C19" s="63">
        <f>IF(ISERROR(
IF('Outros Cadastros'!E26="","",'Outros Cadastros'!E26)),"",IF('Outros Cadastros'!E26="","",'Outros Cadastros'!E26))</f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64">
        <f t="shared" si="0"/>
        <v>0</v>
      </c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2.5" customHeight="1">
      <c r="A20" s="29"/>
      <c r="B20" s="5"/>
      <c r="C20" s="130" t="s">
        <v>124</v>
      </c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102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2.5" customHeight="1">
      <c r="A21" s="29"/>
      <c r="B21" s="5"/>
      <c r="C21" s="63" t="str">
        <f>IF(ISERROR(
IF('Outros Cadastros'!C15="","",'Outros Cadastros'!C15)),"",IF('Outros Cadastros'!C15="","",'Outros Cadastros'!C15))</f>
        <v>Alimentação</v>
      </c>
      <c r="D21" s="19">
        <v>3000</v>
      </c>
      <c r="E21" s="19">
        <v>3001</v>
      </c>
      <c r="F21" s="19">
        <v>3002</v>
      </c>
      <c r="G21" s="19">
        <v>3003</v>
      </c>
      <c r="H21" s="19"/>
      <c r="I21" s="19"/>
      <c r="J21" s="19"/>
      <c r="K21" s="19"/>
      <c r="L21" s="19"/>
      <c r="M21" s="19"/>
      <c r="N21" s="19"/>
      <c r="O21" s="19"/>
      <c r="P21" s="64">
        <f>SUM(D21:O21)</f>
        <v>12006</v>
      </c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2.5" customHeight="1">
      <c r="A22" s="29"/>
      <c r="B22" s="5"/>
      <c r="C22" s="63" t="str">
        <f>IF(ISERROR(
IF('Outros Cadastros'!C16="","",'Outros Cadastros'!C16)),"",IF('Outros Cadastros'!C16="","",'Outros Cadastros'!C16))</f>
        <v>Saúde</v>
      </c>
      <c r="D22" s="19">
        <v>3000</v>
      </c>
      <c r="E22" s="19">
        <v>1000</v>
      </c>
      <c r="F22" s="19">
        <v>1000</v>
      </c>
      <c r="G22" s="19">
        <v>1000</v>
      </c>
      <c r="H22" s="19"/>
      <c r="I22" s="19"/>
      <c r="J22" s="19"/>
      <c r="K22" s="19"/>
      <c r="L22" s="19"/>
      <c r="M22" s="19"/>
      <c r="N22" s="19"/>
      <c r="O22" s="19"/>
      <c r="P22" s="64">
        <f>SUM(E22:O22)</f>
        <v>3000</v>
      </c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2.5" customHeight="1">
      <c r="A23" s="29"/>
      <c r="B23" s="5"/>
      <c r="C23" s="63" t="str">
        <f>IF(ISERROR(
IF('Outros Cadastros'!C17="","",'Outros Cadastros'!C17)),"",IF('Outros Cadastros'!C17="","",'Outros Cadastros'!C17))</f>
        <v>Odonto</v>
      </c>
      <c r="D23" s="19">
        <v>3000</v>
      </c>
      <c r="E23" s="19">
        <v>1000</v>
      </c>
      <c r="F23" s="19">
        <v>1000</v>
      </c>
      <c r="G23" s="19">
        <v>1000</v>
      </c>
      <c r="H23" s="19"/>
      <c r="I23" s="19"/>
      <c r="J23" s="19"/>
      <c r="K23" s="19"/>
      <c r="L23" s="19"/>
      <c r="M23" s="19"/>
      <c r="N23" s="19"/>
      <c r="O23" s="19"/>
      <c r="P23" s="64">
        <f t="shared" ref="P23:P32" si="1">SUM(D23:O23)</f>
        <v>6000</v>
      </c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2.5" customHeight="1">
      <c r="A24" s="29"/>
      <c r="B24" s="5"/>
      <c r="C24" s="63" t="str">
        <f>IF(ISERROR(
IF('Outros Cadastros'!C18="","",'Outros Cadastros'!C18)),"",IF('Outros Cadastros'!C18="","",'Outros Cadastros'!C18))</f>
        <v>Transporte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64">
        <f t="shared" si="1"/>
        <v>0</v>
      </c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2.5" customHeight="1">
      <c r="A25" s="29"/>
      <c r="B25" s="5"/>
      <c r="C25" s="63" t="str">
        <f>IF(ISERROR(
IF('Outros Cadastros'!C19="","",'Outros Cadastros'!C19)),"",IF('Outros Cadastros'!C19="","",'Outros Cadastros'!C19))</f>
        <v>Seguro de vida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64">
        <f t="shared" si="1"/>
        <v>0</v>
      </c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2.5" customHeight="1">
      <c r="A26" s="29"/>
      <c r="B26" s="5"/>
      <c r="C26" s="63" t="str">
        <f>IF(ISERROR(
IF('Outros Cadastros'!C20="","",'Outros Cadastros'!C20)),"",IF('Outros Cadastros'!C20="","",'Outros Cadastros'!C20))</f>
        <v>Vale academia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64">
        <f t="shared" si="1"/>
        <v>0</v>
      </c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2.5" customHeight="1">
      <c r="A27" s="29"/>
      <c r="B27" s="5"/>
      <c r="C27" s="63" t="str">
        <f>IF(ISERROR(
IF('Outros Cadastros'!C21="","",'Outros Cadastros'!C21)),"",IF('Outros Cadastros'!C21="","",'Outros Cadastros'!C21))</f>
        <v>Creche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64">
        <f t="shared" si="1"/>
        <v>0</v>
      </c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2.5" customHeight="1">
      <c r="A28" s="29"/>
      <c r="B28" s="5"/>
      <c r="C28" s="63" t="str">
        <f>IF(ISERROR(
IF('Outros Cadastros'!C22="","",'Outros Cadastros'!C22)),"",IF('Outros Cadastros'!C22="","",'Outros Cadastros'!C22))</f>
        <v>Vale combustível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64">
        <f t="shared" si="1"/>
        <v>0</v>
      </c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2.5" customHeight="1">
      <c r="A29" s="29"/>
      <c r="B29" s="5"/>
      <c r="C29" s="63" t="str">
        <f>IF(ISERROR(
IF('Outros Cadastros'!C23="","",'Outros Cadastros'!C23)),"",IF('Outros Cadastros'!C23="","",'Outros Cadastros'!C23))</f>
        <v>Salário família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64">
        <f t="shared" si="1"/>
        <v>0</v>
      </c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2.5" customHeight="1">
      <c r="A30" s="29"/>
      <c r="B30" s="5"/>
      <c r="C30" s="63" t="str">
        <f>IF(ISERROR(
IF('Outros Cadastros'!C24="","",'Outros Cadastros'!C24)),"",IF('Outros Cadastros'!C24="","",'Outros Cadastros'!C24))</f>
        <v/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64">
        <f t="shared" si="1"/>
        <v>0</v>
      </c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2.5" customHeight="1">
      <c r="A31" s="29"/>
      <c r="B31" s="5"/>
      <c r="C31" s="63" t="str">
        <f>IF(ISERROR(
IF('Outros Cadastros'!C25="","",'Outros Cadastros'!C25)),"",IF('Outros Cadastros'!C25="","",'Outros Cadastros'!C25))</f>
        <v/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64">
        <f t="shared" si="1"/>
        <v>0</v>
      </c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2.5" customHeight="1">
      <c r="A32" s="67"/>
      <c r="B32" s="5"/>
      <c r="C32" s="63">
        <f>IF(ISERROR(
IF('Outros Cadastros'!C26="","",'Outros Cadastros'!C26)),"",IF('Outros Cadastros'!C26="","",'Outros Cadastros'!C26))</f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64">
        <f t="shared" si="1"/>
        <v>0</v>
      </c>
      <c r="Q32" s="5"/>
      <c r="R32" s="5"/>
      <c r="S32" s="5"/>
      <c r="T32" s="5"/>
      <c r="U32" s="5"/>
      <c r="V32" s="5"/>
      <c r="W32" s="5"/>
      <c r="X32" s="5"/>
      <c r="Y32" s="5"/>
      <c r="Z32" s="5"/>
    </row>
  </sheetData>
  <mergeCells count="18">
    <mergeCell ref="C20:P20"/>
    <mergeCell ref="C7:P7"/>
    <mergeCell ref="C2:P2"/>
    <mergeCell ref="G5:G6"/>
    <mergeCell ref="N5:N6"/>
    <mergeCell ref="O5:O6"/>
    <mergeCell ref="H5:H6"/>
    <mergeCell ref="P5:P6"/>
    <mergeCell ref="C1:P1"/>
    <mergeCell ref="M5:M6"/>
    <mergeCell ref="F5:F6"/>
    <mergeCell ref="D5:D6"/>
    <mergeCell ref="A1:A2"/>
    <mergeCell ref="K5:K6"/>
    <mergeCell ref="I5:I6"/>
    <mergeCell ref="C5:C6"/>
    <mergeCell ref="E5:E6"/>
    <mergeCell ref="J5:J6"/>
  </mergeCells>
  <hyperlinks>
    <hyperlink ref="A4" location="'Cad Iniciais'!A1" display="Cadastros Iniciais" xr:uid="{6DDAC079-4FF2-4A54-9880-23759FC32D33}"/>
    <hyperlink ref="A5" location="'Cadastro de Cargos'!A1" display="Cadastro de cargos" xr:uid="{1CB38791-C428-4CF0-BFE1-419BFC6D3ECB}"/>
    <hyperlink ref="A6" location="'Cadastro de Funcionários'!A1" display="Cadastro de funcionários" xr:uid="{99216F1E-09B6-43E5-9515-2A8EB8DD4DA4}"/>
    <hyperlink ref="A7" location="'Receitas Custos'!A1" display="Receitas e custos RH" xr:uid="{EDDFBA74-1DAA-4D36-BFFE-B8F3FB05713F}"/>
    <hyperlink ref="A8" location="Férias!A1" display="Controle de férias" xr:uid="{EDAED2B8-D020-4FCC-9498-684CEA277F24}"/>
    <hyperlink ref="A9" location="Demissões!A1" display="Demissões" xr:uid="{597D746C-0681-4BE0-A2B9-8084FB3ABCB3}"/>
    <hyperlink ref="A10" location="Treinamentos!A1" display="Treinamentos" xr:uid="{F62A9E52-106E-43CE-8317-D03BD259B952}"/>
    <hyperlink ref="A11" location="Promoções!A1" display="Promoções" xr:uid="{7DDC682A-DDE1-4431-BBF5-728CA9F30915}"/>
    <hyperlink ref="A12" location="Absenteismo!A1" display="Absenteísmo" xr:uid="{F12C8BAA-2F13-491C-8B65-7240990670C5}"/>
    <hyperlink ref="A3" location="Apresentação!A1" display="Apresentação" xr:uid="{696E8A60-1C7D-4CB0-AC65-C88B2B9EC732}"/>
  </hyperlinks>
  <pageMargins left="0.511811024" right="0.511811024" top="0.78740157499999996" bottom="0.78740157499999996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9397D"/>
  </sheetPr>
  <dimension ref="A1:AA100"/>
  <sheetViews>
    <sheetView showGridLines="0" workbookViewId="0">
      <selection activeCell="A3" sqref="A3:A12"/>
    </sheetView>
  </sheetViews>
  <sheetFormatPr defaultColWidth="12.625" defaultRowHeight="15" customHeight="1"/>
  <cols>
    <col min="1" max="1" width="23.625" style="96" customWidth="1"/>
    <col min="2" max="2" width="3.25" style="96" customWidth="1"/>
    <col min="3" max="3" width="41.375" style="96" customWidth="1"/>
    <col min="4" max="4" width="19.5" style="96" customWidth="1"/>
    <col min="5" max="6" width="19" style="96" customWidth="1"/>
    <col min="7" max="7" width="7.625" style="96" customWidth="1"/>
    <col min="8" max="11" width="10.25" style="96" hidden="1" customWidth="1"/>
    <col min="12" max="27" width="7.625" style="96" hidden="1" customWidth="1"/>
  </cols>
  <sheetData>
    <row r="1" spans="1:27" ht="33.75" customHeight="1">
      <c r="A1" s="113"/>
      <c r="B1" s="4"/>
      <c r="C1" s="118" t="s">
        <v>125</v>
      </c>
      <c r="D1" s="98"/>
      <c r="E1" s="98"/>
      <c r="F1" s="98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 t="s">
        <v>126</v>
      </c>
      <c r="AA1" s="5" t="str">
        <f>IF(ISERROR(
IF('Cadastro de Funcionários'!C6="","",'Cadastro de Funcionários'!C6)),"",IF('Cadastro de Funcionários'!C6="","",'Cadastro de Funcionários'!C6))</f>
        <v>Maria</v>
      </c>
    </row>
    <row r="2" spans="1:27" ht="33.75" customHeight="1">
      <c r="A2" s="98"/>
      <c r="B2" s="4"/>
      <c r="C2" s="117" t="s">
        <v>127</v>
      </c>
      <c r="D2" s="98"/>
      <c r="E2" s="98"/>
      <c r="F2" s="98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 t="s">
        <v>96</v>
      </c>
      <c r="AA2" s="5" t="str">
        <f>IF(ISERROR(
IF('Cadastro de Funcionários'!C7="","",'Cadastro de Funcionários'!C7)),"",IF('Cadastro de Funcionários'!C7="","",'Cadastro de Funcionários'!C7))</f>
        <v>Roberto</v>
      </c>
    </row>
    <row r="3" spans="1:27" ht="22.5" customHeight="1">
      <c r="A3" s="15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 t="s">
        <v>128</v>
      </c>
      <c r="AA3" s="5" t="str">
        <f>IF(ISERROR(
IF('Cadastro de Funcionários'!C8="","",'Cadastro de Funcionários'!C8)),"",IF('Cadastro de Funcionários'!C8="","",'Cadastro de Funcionários'!C8))</f>
        <v>Denis</v>
      </c>
    </row>
    <row r="4" spans="1:27" ht="22.5" customHeight="1">
      <c r="A4" s="15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 t="str">
        <f>IF(ISERROR(
IF('Cadastro de Funcionários'!C9="","",'Cadastro de Funcionários'!C9)),"",IF('Cadastro de Funcionários'!C9="","",'Cadastro de Funcionários'!C9))</f>
        <v/>
      </c>
    </row>
    <row r="5" spans="1:27" ht="22.5" customHeight="1">
      <c r="A5" s="155" t="s">
        <v>4</v>
      </c>
      <c r="B5" s="5"/>
      <c r="C5" s="132" t="s">
        <v>129</v>
      </c>
      <c r="D5" s="115"/>
      <c r="E5" s="115"/>
      <c r="F5" s="116"/>
      <c r="G5" s="5"/>
      <c r="H5" s="5"/>
      <c r="I5" s="5"/>
      <c r="J5" s="5"/>
      <c r="K5" s="5"/>
      <c r="L5" s="5"/>
      <c r="M5" s="26">
        <v>1</v>
      </c>
      <c r="N5" s="26">
        <v>2</v>
      </c>
      <c r="O5" s="26">
        <v>3</v>
      </c>
      <c r="P5" s="26">
        <v>4</v>
      </c>
      <c r="Q5" s="26">
        <v>5</v>
      </c>
      <c r="R5" s="26">
        <v>6</v>
      </c>
      <c r="S5" s="26">
        <v>7</v>
      </c>
      <c r="T5" s="26">
        <v>8</v>
      </c>
      <c r="U5" s="26">
        <v>9</v>
      </c>
      <c r="V5" s="26">
        <v>10</v>
      </c>
      <c r="W5" s="26">
        <v>11</v>
      </c>
      <c r="X5" s="26">
        <v>12</v>
      </c>
      <c r="Y5" s="5"/>
      <c r="Z5" s="5"/>
      <c r="AA5" s="5" t="str">
        <f>IF(ISERROR(
IF('Cadastro de Funcionários'!C10="","",'Cadastro de Funcionários'!C10)),"",IF('Cadastro de Funcionários'!C10="","",'Cadastro de Funcionários'!C10))</f>
        <v/>
      </c>
    </row>
    <row r="6" spans="1:27" ht="22.5" customHeight="1">
      <c r="A6" s="155" t="s">
        <v>5</v>
      </c>
      <c r="B6" s="5"/>
      <c r="C6" s="14" t="s">
        <v>35</v>
      </c>
      <c r="D6" s="14" t="s">
        <v>130</v>
      </c>
      <c r="E6" s="14" t="s">
        <v>131</v>
      </c>
      <c r="F6" s="14" t="s">
        <v>132</v>
      </c>
      <c r="G6" s="5"/>
      <c r="H6" s="66" t="s">
        <v>133</v>
      </c>
      <c r="I6" s="66" t="s">
        <v>134</v>
      </c>
      <c r="J6" s="66" t="s">
        <v>135</v>
      </c>
      <c r="K6" s="66" t="s">
        <v>136</v>
      </c>
      <c r="L6" s="5"/>
      <c r="M6" s="66" t="s">
        <v>137</v>
      </c>
      <c r="N6" s="66" t="s">
        <v>138</v>
      </c>
      <c r="O6" s="66" t="s">
        <v>139</v>
      </c>
      <c r="P6" s="66" t="s">
        <v>140</v>
      </c>
      <c r="Q6" s="66" t="s">
        <v>141</v>
      </c>
      <c r="R6" s="66" t="s">
        <v>142</v>
      </c>
      <c r="S6" s="66" t="s">
        <v>143</v>
      </c>
      <c r="T6" s="66" t="s">
        <v>144</v>
      </c>
      <c r="U6" s="66" t="s">
        <v>145</v>
      </c>
      <c r="V6" s="66" t="s">
        <v>146</v>
      </c>
      <c r="W6" s="66" t="s">
        <v>147</v>
      </c>
      <c r="X6" s="66" t="s">
        <v>148</v>
      </c>
      <c r="Y6" s="5"/>
      <c r="Z6" s="5"/>
      <c r="AA6" s="5" t="str">
        <f>IF(ISERROR(
IF('Cadastro de Funcionários'!C11="","",'Cadastro de Funcionários'!C11)),"",IF('Cadastro de Funcionários'!C11="","",'Cadastro de Funcionários'!C11))</f>
        <v/>
      </c>
    </row>
    <row r="7" spans="1:27" ht="22.5" customHeight="1">
      <c r="A7" s="155" t="s">
        <v>7</v>
      </c>
      <c r="B7" s="5"/>
      <c r="C7" s="18" t="s">
        <v>62</v>
      </c>
      <c r="D7" s="18" t="s">
        <v>128</v>
      </c>
      <c r="E7" s="55">
        <v>43101</v>
      </c>
      <c r="F7" s="55">
        <v>43106</v>
      </c>
      <c r="G7" s="5"/>
      <c r="H7" s="5">
        <f t="shared" ref="H7:H38" si="0">IF(ISERROR(
IF(E7="","",MONTH(E7))),"",IF(E7="","",MONTH(E7)))</f>
        <v>1</v>
      </c>
      <c r="I7" s="5">
        <f t="shared" ref="I7:I38" si="1">IF(ISERROR(
IF(E7="","",YEAR(E7))),"",IF(E7="","",YEAR(E7)))</f>
        <v>2018</v>
      </c>
      <c r="J7" s="5">
        <f t="shared" ref="J7:J38" si="2">IF(ISERROR(
IF(F7="","",MONTH(F7))),"",IF(F7="","",MONTH(F7)))</f>
        <v>1</v>
      </c>
      <c r="K7" s="5">
        <f t="shared" ref="K7:K38" si="3">IF(ISERROR(
IF(F7="","",YEAR(F7))),"",IF(F7="","",YEAR(F7)))</f>
        <v>2018</v>
      </c>
      <c r="L7" s="5"/>
      <c r="M7" s="5">
        <f t="shared" ref="M7:X16" si="4">IF(ISERROR(
IF(AND($H7&lt;=M$5,$J7&gt;=M$5),1,0)),"",IF(AND($H7&lt;=M$5,$J7&gt;=M$5),1,0))</f>
        <v>1</v>
      </c>
      <c r="N7" s="5">
        <f t="shared" si="4"/>
        <v>0</v>
      </c>
      <c r="O7" s="5">
        <f t="shared" si="4"/>
        <v>0</v>
      </c>
      <c r="P7" s="5">
        <f t="shared" si="4"/>
        <v>0</v>
      </c>
      <c r="Q7" s="5">
        <f t="shared" si="4"/>
        <v>0</v>
      </c>
      <c r="R7" s="5">
        <f t="shared" si="4"/>
        <v>0</v>
      </c>
      <c r="S7" s="5">
        <f t="shared" si="4"/>
        <v>0</v>
      </c>
      <c r="T7" s="5">
        <f t="shared" si="4"/>
        <v>0</v>
      </c>
      <c r="U7" s="5">
        <f t="shared" si="4"/>
        <v>0</v>
      </c>
      <c r="V7" s="5">
        <f t="shared" si="4"/>
        <v>0</v>
      </c>
      <c r="W7" s="5">
        <f t="shared" si="4"/>
        <v>0</v>
      </c>
      <c r="X7" s="5">
        <f t="shared" si="4"/>
        <v>0</v>
      </c>
      <c r="Y7" s="5"/>
      <c r="Z7" s="5"/>
      <c r="AA7" s="5" t="str">
        <f>IF(ISERROR(
IF('Cadastro de Funcionários'!C12="","",'Cadastro de Funcionários'!C12)),"",IF('Cadastro de Funcionários'!C12="","",'Cadastro de Funcionários'!C12))</f>
        <v/>
      </c>
    </row>
    <row r="8" spans="1:27" ht="22.5" customHeight="1">
      <c r="A8" s="158" t="s">
        <v>8</v>
      </c>
      <c r="B8" s="5"/>
      <c r="C8" s="18"/>
      <c r="D8" s="18"/>
      <c r="E8" s="55"/>
      <c r="F8" s="55"/>
      <c r="G8" s="5"/>
      <c r="H8" s="5" t="str">
        <f t="shared" si="0"/>
        <v/>
      </c>
      <c r="I8" s="5" t="str">
        <f t="shared" si="1"/>
        <v/>
      </c>
      <c r="J8" s="5" t="str">
        <f t="shared" si="2"/>
        <v/>
      </c>
      <c r="K8" s="5" t="str">
        <f t="shared" si="3"/>
        <v/>
      </c>
      <c r="L8" s="5"/>
      <c r="M8" s="5">
        <f t="shared" si="4"/>
        <v>0</v>
      </c>
      <c r="N8" s="5">
        <f t="shared" si="4"/>
        <v>0</v>
      </c>
      <c r="O8" s="5">
        <f t="shared" si="4"/>
        <v>0</v>
      </c>
      <c r="P8" s="5">
        <f t="shared" si="4"/>
        <v>0</v>
      </c>
      <c r="Q8" s="5">
        <f t="shared" si="4"/>
        <v>0</v>
      </c>
      <c r="R8" s="5">
        <f t="shared" si="4"/>
        <v>0</v>
      </c>
      <c r="S8" s="5">
        <f t="shared" si="4"/>
        <v>0</v>
      </c>
      <c r="T8" s="5">
        <f t="shared" si="4"/>
        <v>0</v>
      </c>
      <c r="U8" s="5">
        <f t="shared" si="4"/>
        <v>0</v>
      </c>
      <c r="V8" s="5">
        <f t="shared" si="4"/>
        <v>0</v>
      </c>
      <c r="W8" s="5">
        <f t="shared" si="4"/>
        <v>0</v>
      </c>
      <c r="X8" s="5">
        <f t="shared" si="4"/>
        <v>0</v>
      </c>
      <c r="Y8" s="5"/>
      <c r="Z8" s="5"/>
      <c r="AA8" s="5" t="s">
        <v>225</v>
      </c>
    </row>
    <row r="9" spans="1:27" ht="22.5" customHeight="1">
      <c r="A9" s="155" t="s">
        <v>9</v>
      </c>
      <c r="B9" s="5"/>
      <c r="C9" s="18"/>
      <c r="D9" s="18"/>
      <c r="E9" s="55"/>
      <c r="F9" s="55"/>
      <c r="G9" s="5"/>
      <c r="H9" s="5" t="str">
        <f t="shared" si="0"/>
        <v/>
      </c>
      <c r="I9" s="5" t="str">
        <f t="shared" si="1"/>
        <v/>
      </c>
      <c r="J9" s="5" t="str">
        <f t="shared" si="2"/>
        <v/>
      </c>
      <c r="K9" s="5" t="str">
        <f t="shared" si="3"/>
        <v/>
      </c>
      <c r="L9" s="5"/>
      <c r="M9" s="5">
        <f t="shared" si="4"/>
        <v>0</v>
      </c>
      <c r="N9" s="5">
        <f t="shared" si="4"/>
        <v>0</v>
      </c>
      <c r="O9" s="5">
        <f t="shared" si="4"/>
        <v>0</v>
      </c>
      <c r="P9" s="5">
        <f t="shared" si="4"/>
        <v>0</v>
      </c>
      <c r="Q9" s="5">
        <f t="shared" si="4"/>
        <v>0</v>
      </c>
      <c r="R9" s="5">
        <f t="shared" si="4"/>
        <v>0</v>
      </c>
      <c r="S9" s="5">
        <f t="shared" si="4"/>
        <v>0</v>
      </c>
      <c r="T9" s="5">
        <f t="shared" si="4"/>
        <v>0</v>
      </c>
      <c r="U9" s="5">
        <f t="shared" si="4"/>
        <v>0</v>
      </c>
      <c r="V9" s="5">
        <f t="shared" si="4"/>
        <v>0</v>
      </c>
      <c r="W9" s="5">
        <f t="shared" si="4"/>
        <v>0</v>
      </c>
      <c r="X9" s="5">
        <f t="shared" si="4"/>
        <v>0</v>
      </c>
      <c r="Y9" s="5"/>
      <c r="Z9" s="5"/>
      <c r="AA9" s="5" t="str">
        <f>IF(ISERROR(
IF('Cadastro de Funcionários'!C13="","",'Cadastro de Funcionários'!C13)),"",IF('Cadastro de Funcionários'!C13="","",'Cadastro de Funcionários'!C13))</f>
        <v/>
      </c>
    </row>
    <row r="10" spans="1:27" ht="22.5" customHeight="1">
      <c r="A10" s="155" t="s">
        <v>10</v>
      </c>
      <c r="B10" s="5"/>
      <c r="C10" s="18"/>
      <c r="D10" s="18"/>
      <c r="E10" s="55"/>
      <c r="F10" s="55"/>
      <c r="G10" s="5"/>
      <c r="H10" s="5" t="str">
        <f t="shared" si="0"/>
        <v/>
      </c>
      <c r="I10" s="5" t="str">
        <f t="shared" si="1"/>
        <v/>
      </c>
      <c r="J10" s="5" t="str">
        <f t="shared" si="2"/>
        <v/>
      </c>
      <c r="K10" s="5" t="str">
        <f t="shared" si="3"/>
        <v/>
      </c>
      <c r="L10" s="5"/>
      <c r="M10" s="5">
        <f t="shared" si="4"/>
        <v>0</v>
      </c>
      <c r="N10" s="5">
        <f t="shared" si="4"/>
        <v>0</v>
      </c>
      <c r="O10" s="5">
        <f t="shared" si="4"/>
        <v>0</v>
      </c>
      <c r="P10" s="5">
        <f t="shared" si="4"/>
        <v>0</v>
      </c>
      <c r="Q10" s="5">
        <f t="shared" si="4"/>
        <v>0</v>
      </c>
      <c r="R10" s="5">
        <f t="shared" si="4"/>
        <v>0</v>
      </c>
      <c r="S10" s="5">
        <f t="shared" si="4"/>
        <v>0</v>
      </c>
      <c r="T10" s="5">
        <f t="shared" si="4"/>
        <v>0</v>
      </c>
      <c r="U10" s="5">
        <f t="shared" si="4"/>
        <v>0</v>
      </c>
      <c r="V10" s="5">
        <f t="shared" si="4"/>
        <v>0</v>
      </c>
      <c r="W10" s="5">
        <f t="shared" si="4"/>
        <v>0</v>
      </c>
      <c r="X10" s="5">
        <f t="shared" si="4"/>
        <v>0</v>
      </c>
      <c r="Y10" s="5"/>
      <c r="Z10" s="5"/>
      <c r="AA10" s="5" t="str">
        <f>IF(ISERROR(
IF('Cadastro de Funcionários'!C14="","",'Cadastro de Funcionários'!C14)),"",IF('Cadastro de Funcionários'!C14="","",'Cadastro de Funcionários'!C14))</f>
        <v/>
      </c>
    </row>
    <row r="11" spans="1:27" ht="22.5" customHeight="1">
      <c r="A11" s="155" t="s">
        <v>11</v>
      </c>
      <c r="B11" s="5"/>
      <c r="C11" s="18"/>
      <c r="D11" s="18"/>
      <c r="E11" s="55"/>
      <c r="F11" s="55"/>
      <c r="G11" s="5"/>
      <c r="H11" s="5" t="str">
        <f t="shared" si="0"/>
        <v/>
      </c>
      <c r="I11" s="5" t="str">
        <f t="shared" si="1"/>
        <v/>
      </c>
      <c r="J11" s="5" t="str">
        <f t="shared" si="2"/>
        <v/>
      </c>
      <c r="K11" s="5" t="str">
        <f t="shared" si="3"/>
        <v/>
      </c>
      <c r="L11" s="5"/>
      <c r="M11" s="5">
        <f t="shared" si="4"/>
        <v>0</v>
      </c>
      <c r="N11" s="5">
        <f t="shared" si="4"/>
        <v>0</v>
      </c>
      <c r="O11" s="5">
        <f t="shared" si="4"/>
        <v>0</v>
      </c>
      <c r="P11" s="5">
        <f t="shared" si="4"/>
        <v>0</v>
      </c>
      <c r="Q11" s="5">
        <f t="shared" si="4"/>
        <v>0</v>
      </c>
      <c r="R11" s="5">
        <f t="shared" si="4"/>
        <v>0</v>
      </c>
      <c r="S11" s="5">
        <f t="shared" si="4"/>
        <v>0</v>
      </c>
      <c r="T11" s="5">
        <f t="shared" si="4"/>
        <v>0</v>
      </c>
      <c r="U11" s="5">
        <f t="shared" si="4"/>
        <v>0</v>
      </c>
      <c r="V11" s="5">
        <f t="shared" si="4"/>
        <v>0</v>
      </c>
      <c r="W11" s="5">
        <f t="shared" si="4"/>
        <v>0</v>
      </c>
      <c r="X11" s="5">
        <f t="shared" si="4"/>
        <v>0</v>
      </c>
      <c r="Y11" s="5"/>
      <c r="Z11" s="5"/>
      <c r="AA11" s="5" t="str">
        <f>IF(ISERROR(
IF('Cadastro de Funcionários'!C15="","",'Cadastro de Funcionários'!C15)),"",IF('Cadastro de Funcionários'!C15="","",'Cadastro de Funcionários'!C15))</f>
        <v/>
      </c>
    </row>
    <row r="12" spans="1:27" ht="22.5" customHeight="1">
      <c r="A12" s="155" t="s">
        <v>12</v>
      </c>
      <c r="B12" s="5"/>
      <c r="C12" s="37"/>
      <c r="D12" s="37"/>
      <c r="E12" s="68"/>
      <c r="F12" s="68"/>
      <c r="G12" s="5"/>
      <c r="H12" s="5" t="str">
        <f t="shared" si="0"/>
        <v/>
      </c>
      <c r="I12" s="5" t="str">
        <f t="shared" si="1"/>
        <v/>
      </c>
      <c r="J12" s="5" t="str">
        <f t="shared" si="2"/>
        <v/>
      </c>
      <c r="K12" s="5" t="str">
        <f t="shared" si="3"/>
        <v/>
      </c>
      <c r="L12" s="5"/>
      <c r="M12" s="5">
        <f t="shared" si="4"/>
        <v>0</v>
      </c>
      <c r="N12" s="5">
        <f t="shared" si="4"/>
        <v>0</v>
      </c>
      <c r="O12" s="5">
        <f t="shared" si="4"/>
        <v>0</v>
      </c>
      <c r="P12" s="5">
        <f t="shared" si="4"/>
        <v>0</v>
      </c>
      <c r="Q12" s="5">
        <f t="shared" si="4"/>
        <v>0</v>
      </c>
      <c r="R12" s="5">
        <f t="shared" si="4"/>
        <v>0</v>
      </c>
      <c r="S12" s="5">
        <f t="shared" si="4"/>
        <v>0</v>
      </c>
      <c r="T12" s="5">
        <f t="shared" si="4"/>
        <v>0</v>
      </c>
      <c r="U12" s="5">
        <f t="shared" si="4"/>
        <v>0</v>
      </c>
      <c r="V12" s="5">
        <f t="shared" si="4"/>
        <v>0</v>
      </c>
      <c r="W12" s="5">
        <f t="shared" si="4"/>
        <v>0</v>
      </c>
      <c r="X12" s="5">
        <f t="shared" si="4"/>
        <v>0</v>
      </c>
      <c r="Y12" s="5"/>
      <c r="Z12" s="5"/>
      <c r="AA12" s="5" t="str">
        <f>IF(ISERROR(
IF('Cadastro de Funcionários'!C16="","",'Cadastro de Funcionários'!C16)),"",IF('Cadastro de Funcionários'!C16="","",'Cadastro de Funcionários'!C16))</f>
        <v/>
      </c>
    </row>
    <row r="13" spans="1:27" ht="22.5" customHeight="1">
      <c r="A13" s="8"/>
      <c r="B13" s="5"/>
      <c r="C13" s="37"/>
      <c r="D13" s="37"/>
      <c r="E13" s="68"/>
      <c r="F13" s="68"/>
      <c r="G13" s="5"/>
      <c r="H13" s="5" t="str">
        <f t="shared" si="0"/>
        <v/>
      </c>
      <c r="I13" s="5" t="str">
        <f t="shared" si="1"/>
        <v/>
      </c>
      <c r="J13" s="5" t="str">
        <f t="shared" si="2"/>
        <v/>
      </c>
      <c r="K13" s="5" t="str">
        <f t="shared" si="3"/>
        <v/>
      </c>
      <c r="L13" s="5"/>
      <c r="M13" s="5">
        <f t="shared" si="4"/>
        <v>0</v>
      </c>
      <c r="N13" s="5">
        <f t="shared" si="4"/>
        <v>0</v>
      </c>
      <c r="O13" s="5">
        <f t="shared" si="4"/>
        <v>0</v>
      </c>
      <c r="P13" s="5">
        <f t="shared" si="4"/>
        <v>0</v>
      </c>
      <c r="Q13" s="5">
        <f t="shared" si="4"/>
        <v>0</v>
      </c>
      <c r="R13" s="5">
        <f t="shared" si="4"/>
        <v>0</v>
      </c>
      <c r="S13" s="5">
        <f t="shared" si="4"/>
        <v>0</v>
      </c>
      <c r="T13" s="5">
        <f t="shared" si="4"/>
        <v>0</v>
      </c>
      <c r="U13" s="5">
        <f t="shared" si="4"/>
        <v>0</v>
      </c>
      <c r="V13" s="5">
        <f t="shared" si="4"/>
        <v>0</v>
      </c>
      <c r="W13" s="5">
        <f t="shared" si="4"/>
        <v>0</v>
      </c>
      <c r="X13" s="5">
        <f t="shared" si="4"/>
        <v>0</v>
      </c>
      <c r="Y13" s="5"/>
      <c r="Z13" s="5"/>
      <c r="AA13" s="5" t="str">
        <f>IF(ISERROR(
IF('Cadastro de Funcionários'!C17="","",'Cadastro de Funcionários'!C17)),"",IF('Cadastro de Funcionários'!C17="","",'Cadastro de Funcionários'!C17))</f>
        <v/>
      </c>
    </row>
    <row r="14" spans="1:27" ht="22.5" customHeight="1">
      <c r="A14" s="8"/>
      <c r="B14" s="5"/>
      <c r="C14" s="37"/>
      <c r="D14" s="37"/>
      <c r="E14" s="68"/>
      <c r="F14" s="68"/>
      <c r="G14" s="5"/>
      <c r="H14" s="5" t="str">
        <f t="shared" si="0"/>
        <v/>
      </c>
      <c r="I14" s="5" t="str">
        <f t="shared" si="1"/>
        <v/>
      </c>
      <c r="J14" s="5" t="str">
        <f t="shared" si="2"/>
        <v/>
      </c>
      <c r="K14" s="5" t="str">
        <f t="shared" si="3"/>
        <v/>
      </c>
      <c r="L14" s="5"/>
      <c r="M14" s="5">
        <f t="shared" si="4"/>
        <v>0</v>
      </c>
      <c r="N14" s="5">
        <f t="shared" si="4"/>
        <v>0</v>
      </c>
      <c r="O14" s="5">
        <f t="shared" si="4"/>
        <v>0</v>
      </c>
      <c r="P14" s="5">
        <f t="shared" si="4"/>
        <v>0</v>
      </c>
      <c r="Q14" s="5">
        <f t="shared" si="4"/>
        <v>0</v>
      </c>
      <c r="R14" s="5">
        <f t="shared" si="4"/>
        <v>0</v>
      </c>
      <c r="S14" s="5">
        <f t="shared" si="4"/>
        <v>0</v>
      </c>
      <c r="T14" s="5">
        <f t="shared" si="4"/>
        <v>0</v>
      </c>
      <c r="U14" s="5">
        <f t="shared" si="4"/>
        <v>0</v>
      </c>
      <c r="V14" s="5">
        <f t="shared" si="4"/>
        <v>0</v>
      </c>
      <c r="W14" s="5">
        <f t="shared" si="4"/>
        <v>0</v>
      </c>
      <c r="X14" s="5">
        <f t="shared" si="4"/>
        <v>0</v>
      </c>
      <c r="Y14" s="5"/>
      <c r="Z14" s="5"/>
      <c r="AA14" s="5" t="str">
        <f>IF(ISERROR(
IF('Cadastro de Funcionários'!C18="","",'Cadastro de Funcionários'!C18)),"",IF('Cadastro de Funcionários'!C18="","",'Cadastro de Funcionários'!C18))</f>
        <v/>
      </c>
    </row>
    <row r="15" spans="1:27" ht="22.5" customHeight="1">
      <c r="A15" s="8"/>
      <c r="B15" s="5"/>
      <c r="C15" s="37"/>
      <c r="D15" s="37"/>
      <c r="E15" s="68"/>
      <c r="F15" s="68"/>
      <c r="G15" s="5"/>
      <c r="H15" s="5" t="str">
        <f t="shared" si="0"/>
        <v/>
      </c>
      <c r="I15" s="5" t="str">
        <f t="shared" si="1"/>
        <v/>
      </c>
      <c r="J15" s="5" t="str">
        <f t="shared" si="2"/>
        <v/>
      </c>
      <c r="K15" s="5" t="str">
        <f t="shared" si="3"/>
        <v/>
      </c>
      <c r="L15" s="5"/>
      <c r="M15" s="5">
        <f t="shared" si="4"/>
        <v>0</v>
      </c>
      <c r="N15" s="5">
        <f t="shared" si="4"/>
        <v>0</v>
      </c>
      <c r="O15" s="5">
        <f t="shared" si="4"/>
        <v>0</v>
      </c>
      <c r="P15" s="5">
        <f t="shared" si="4"/>
        <v>0</v>
      </c>
      <c r="Q15" s="5">
        <f t="shared" si="4"/>
        <v>0</v>
      </c>
      <c r="R15" s="5">
        <f t="shared" si="4"/>
        <v>0</v>
      </c>
      <c r="S15" s="5">
        <f t="shared" si="4"/>
        <v>0</v>
      </c>
      <c r="T15" s="5">
        <f t="shared" si="4"/>
        <v>0</v>
      </c>
      <c r="U15" s="5">
        <f t="shared" si="4"/>
        <v>0</v>
      </c>
      <c r="V15" s="5">
        <f t="shared" si="4"/>
        <v>0</v>
      </c>
      <c r="W15" s="5">
        <f t="shared" si="4"/>
        <v>0</v>
      </c>
      <c r="X15" s="5">
        <f t="shared" si="4"/>
        <v>0</v>
      </c>
      <c r="Y15" s="5"/>
      <c r="Z15" s="5"/>
      <c r="AA15" s="5" t="str">
        <f>IF(ISERROR(
IF('Cadastro de Funcionários'!C19="","",'Cadastro de Funcionários'!C19)),"",IF('Cadastro de Funcionários'!C19="","",'Cadastro de Funcionários'!C19))</f>
        <v/>
      </c>
    </row>
    <row r="16" spans="1:27" ht="22.5" customHeight="1">
      <c r="A16" s="8"/>
      <c r="B16" s="5"/>
      <c r="C16" s="37"/>
      <c r="D16" s="37"/>
      <c r="E16" s="68"/>
      <c r="F16" s="68"/>
      <c r="G16" s="5"/>
      <c r="H16" s="5" t="str">
        <f t="shared" si="0"/>
        <v/>
      </c>
      <c r="I16" s="5" t="str">
        <f t="shared" si="1"/>
        <v/>
      </c>
      <c r="J16" s="5" t="str">
        <f t="shared" si="2"/>
        <v/>
      </c>
      <c r="K16" s="5" t="str">
        <f t="shared" si="3"/>
        <v/>
      </c>
      <c r="L16" s="5"/>
      <c r="M16" s="5">
        <f t="shared" si="4"/>
        <v>0</v>
      </c>
      <c r="N16" s="5">
        <f t="shared" si="4"/>
        <v>0</v>
      </c>
      <c r="O16" s="5">
        <f t="shared" si="4"/>
        <v>0</v>
      </c>
      <c r="P16" s="5">
        <f t="shared" si="4"/>
        <v>0</v>
      </c>
      <c r="Q16" s="5">
        <f t="shared" si="4"/>
        <v>0</v>
      </c>
      <c r="R16" s="5">
        <f t="shared" si="4"/>
        <v>0</v>
      </c>
      <c r="S16" s="5">
        <f t="shared" si="4"/>
        <v>0</v>
      </c>
      <c r="T16" s="5">
        <f t="shared" si="4"/>
        <v>0</v>
      </c>
      <c r="U16" s="5">
        <f t="shared" si="4"/>
        <v>0</v>
      </c>
      <c r="V16" s="5">
        <f t="shared" si="4"/>
        <v>0</v>
      </c>
      <c r="W16" s="5">
        <f t="shared" si="4"/>
        <v>0</v>
      </c>
      <c r="X16" s="5">
        <f t="shared" si="4"/>
        <v>0</v>
      </c>
      <c r="Y16" s="5"/>
      <c r="Z16" s="5"/>
      <c r="AA16" s="5" t="str">
        <f>IF(ISERROR(
IF('Cadastro de Funcionários'!C20="","",'Cadastro de Funcionários'!C20)),"",IF('Cadastro de Funcionários'!C20="","",'Cadastro de Funcionários'!C20))</f>
        <v/>
      </c>
    </row>
    <row r="17" spans="1:27" ht="22.5" customHeight="1">
      <c r="A17" s="8"/>
      <c r="B17" s="5"/>
      <c r="C17" s="37"/>
      <c r="D17" s="37"/>
      <c r="E17" s="68"/>
      <c r="F17" s="68"/>
      <c r="G17" s="5"/>
      <c r="H17" s="5" t="str">
        <f t="shared" si="0"/>
        <v/>
      </c>
      <c r="I17" s="5" t="str">
        <f t="shared" si="1"/>
        <v/>
      </c>
      <c r="J17" s="5" t="str">
        <f t="shared" si="2"/>
        <v/>
      </c>
      <c r="K17" s="5" t="str">
        <f t="shared" si="3"/>
        <v/>
      </c>
      <c r="L17" s="5"/>
      <c r="M17" s="5">
        <f t="shared" ref="M17:X26" si="5">IF(ISERROR(
IF(AND($H17&lt;=M$5,$J17&gt;=M$5),1,0)),"",IF(AND($H17&lt;=M$5,$J17&gt;=M$5),1,0))</f>
        <v>0</v>
      </c>
      <c r="N17" s="5">
        <f t="shared" si="5"/>
        <v>0</v>
      </c>
      <c r="O17" s="5">
        <f t="shared" si="5"/>
        <v>0</v>
      </c>
      <c r="P17" s="5">
        <f t="shared" si="5"/>
        <v>0</v>
      </c>
      <c r="Q17" s="5">
        <f t="shared" si="5"/>
        <v>0</v>
      </c>
      <c r="R17" s="5">
        <f t="shared" si="5"/>
        <v>0</v>
      </c>
      <c r="S17" s="5">
        <f t="shared" si="5"/>
        <v>0</v>
      </c>
      <c r="T17" s="5">
        <f t="shared" si="5"/>
        <v>0</v>
      </c>
      <c r="U17" s="5">
        <f t="shared" si="5"/>
        <v>0</v>
      </c>
      <c r="V17" s="5">
        <f t="shared" si="5"/>
        <v>0</v>
      </c>
      <c r="W17" s="5">
        <f t="shared" si="5"/>
        <v>0</v>
      </c>
      <c r="X17" s="5">
        <f t="shared" si="5"/>
        <v>0</v>
      </c>
      <c r="Y17" s="5"/>
      <c r="Z17" s="5"/>
      <c r="AA17" s="5" t="str">
        <f>IF(ISERROR(
IF('Cadastro de Funcionários'!C21="","",'Cadastro de Funcionários'!C21)),"",IF('Cadastro de Funcionários'!C21="","",'Cadastro de Funcionários'!C21))</f>
        <v/>
      </c>
    </row>
    <row r="18" spans="1:27" ht="22.5" customHeight="1">
      <c r="A18" s="29"/>
      <c r="B18" s="5"/>
      <c r="C18" s="37"/>
      <c r="D18" s="37"/>
      <c r="E18" s="68"/>
      <c r="F18" s="68"/>
      <c r="G18" s="5"/>
      <c r="H18" s="5" t="str">
        <f t="shared" si="0"/>
        <v/>
      </c>
      <c r="I18" s="5" t="str">
        <f t="shared" si="1"/>
        <v/>
      </c>
      <c r="J18" s="5" t="str">
        <f t="shared" si="2"/>
        <v/>
      </c>
      <c r="K18" s="5" t="str">
        <f t="shared" si="3"/>
        <v/>
      </c>
      <c r="L18" s="5"/>
      <c r="M18" s="5">
        <f t="shared" si="5"/>
        <v>0</v>
      </c>
      <c r="N18" s="5">
        <f t="shared" si="5"/>
        <v>0</v>
      </c>
      <c r="O18" s="5">
        <f t="shared" si="5"/>
        <v>0</v>
      </c>
      <c r="P18" s="5">
        <f t="shared" si="5"/>
        <v>0</v>
      </c>
      <c r="Q18" s="5">
        <f t="shared" si="5"/>
        <v>0</v>
      </c>
      <c r="R18" s="5">
        <f t="shared" si="5"/>
        <v>0</v>
      </c>
      <c r="S18" s="5">
        <f t="shared" si="5"/>
        <v>0</v>
      </c>
      <c r="T18" s="5">
        <f t="shared" si="5"/>
        <v>0</v>
      </c>
      <c r="U18" s="5">
        <f t="shared" si="5"/>
        <v>0</v>
      </c>
      <c r="V18" s="5">
        <f t="shared" si="5"/>
        <v>0</v>
      </c>
      <c r="W18" s="5">
        <f t="shared" si="5"/>
        <v>0</v>
      </c>
      <c r="X18" s="5">
        <f t="shared" si="5"/>
        <v>0</v>
      </c>
      <c r="Y18" s="5"/>
      <c r="Z18" s="5"/>
      <c r="AA18" s="5" t="str">
        <f>IF(ISERROR(
IF('Cadastro de Funcionários'!C22="","",'Cadastro de Funcionários'!C22)),"",IF('Cadastro de Funcionários'!C22="","",'Cadastro de Funcionários'!C22))</f>
        <v/>
      </c>
    </row>
    <row r="19" spans="1:27" ht="22.5" customHeight="1">
      <c r="A19" s="29"/>
      <c r="B19" s="5"/>
      <c r="C19" s="37"/>
      <c r="D19" s="37"/>
      <c r="E19" s="68"/>
      <c r="F19" s="68"/>
      <c r="G19" s="5"/>
      <c r="H19" s="5" t="str">
        <f t="shared" si="0"/>
        <v/>
      </c>
      <c r="I19" s="5" t="str">
        <f t="shared" si="1"/>
        <v/>
      </c>
      <c r="J19" s="5" t="str">
        <f t="shared" si="2"/>
        <v/>
      </c>
      <c r="K19" s="5" t="str">
        <f t="shared" si="3"/>
        <v/>
      </c>
      <c r="L19" s="5"/>
      <c r="M19" s="5">
        <f t="shared" si="5"/>
        <v>0</v>
      </c>
      <c r="N19" s="5">
        <f t="shared" si="5"/>
        <v>0</v>
      </c>
      <c r="O19" s="5">
        <f t="shared" si="5"/>
        <v>0</v>
      </c>
      <c r="P19" s="5">
        <f t="shared" si="5"/>
        <v>0</v>
      </c>
      <c r="Q19" s="5">
        <f t="shared" si="5"/>
        <v>0</v>
      </c>
      <c r="R19" s="5">
        <f t="shared" si="5"/>
        <v>0</v>
      </c>
      <c r="S19" s="5">
        <f t="shared" si="5"/>
        <v>0</v>
      </c>
      <c r="T19" s="5">
        <f t="shared" si="5"/>
        <v>0</v>
      </c>
      <c r="U19" s="5">
        <f t="shared" si="5"/>
        <v>0</v>
      </c>
      <c r="V19" s="5">
        <f t="shared" si="5"/>
        <v>0</v>
      </c>
      <c r="W19" s="5">
        <f t="shared" si="5"/>
        <v>0</v>
      </c>
      <c r="X19" s="5">
        <f t="shared" si="5"/>
        <v>0</v>
      </c>
      <c r="Y19" s="5"/>
      <c r="Z19" s="5"/>
      <c r="AA19" s="5" t="str">
        <f>IF(ISERROR(
IF('Cadastro de Funcionários'!C23="","",'Cadastro de Funcionários'!C23)),"",IF('Cadastro de Funcionários'!C23="","",'Cadastro de Funcionários'!C23))</f>
        <v/>
      </c>
    </row>
    <row r="20" spans="1:27" ht="22.5" customHeight="1">
      <c r="A20" s="29"/>
      <c r="B20" s="5"/>
      <c r="C20" s="37"/>
      <c r="D20" s="37"/>
      <c r="E20" s="68"/>
      <c r="F20" s="68"/>
      <c r="G20" s="5"/>
      <c r="H20" s="5" t="str">
        <f t="shared" si="0"/>
        <v/>
      </c>
      <c r="I20" s="5" t="str">
        <f t="shared" si="1"/>
        <v/>
      </c>
      <c r="J20" s="5" t="str">
        <f t="shared" si="2"/>
        <v/>
      </c>
      <c r="K20" s="5" t="str">
        <f t="shared" si="3"/>
        <v/>
      </c>
      <c r="L20" s="5"/>
      <c r="M20" s="5">
        <f t="shared" si="5"/>
        <v>0</v>
      </c>
      <c r="N20" s="5">
        <f t="shared" si="5"/>
        <v>0</v>
      </c>
      <c r="O20" s="5">
        <f t="shared" si="5"/>
        <v>0</v>
      </c>
      <c r="P20" s="5">
        <f t="shared" si="5"/>
        <v>0</v>
      </c>
      <c r="Q20" s="5">
        <f t="shared" si="5"/>
        <v>0</v>
      </c>
      <c r="R20" s="5">
        <f t="shared" si="5"/>
        <v>0</v>
      </c>
      <c r="S20" s="5">
        <f t="shared" si="5"/>
        <v>0</v>
      </c>
      <c r="T20" s="5">
        <f t="shared" si="5"/>
        <v>0</v>
      </c>
      <c r="U20" s="5">
        <f t="shared" si="5"/>
        <v>0</v>
      </c>
      <c r="V20" s="5">
        <f t="shared" si="5"/>
        <v>0</v>
      </c>
      <c r="W20" s="5">
        <f t="shared" si="5"/>
        <v>0</v>
      </c>
      <c r="X20" s="5">
        <f t="shared" si="5"/>
        <v>0</v>
      </c>
      <c r="Y20" s="5"/>
      <c r="Z20" s="5"/>
      <c r="AA20" s="5" t="str">
        <f>IF(ISERROR(
IF('Cadastro de Funcionários'!C24="","",'Cadastro de Funcionários'!C24)),"",IF('Cadastro de Funcionários'!C24="","",'Cadastro de Funcionários'!C24))</f>
        <v/>
      </c>
    </row>
    <row r="21" spans="1:27" ht="22.5" customHeight="1">
      <c r="A21" s="29"/>
      <c r="B21" s="5"/>
      <c r="C21" s="37"/>
      <c r="D21" s="37"/>
      <c r="E21" s="68"/>
      <c r="F21" s="68"/>
      <c r="G21" s="5"/>
      <c r="H21" s="5" t="str">
        <f t="shared" si="0"/>
        <v/>
      </c>
      <c r="I21" s="5" t="str">
        <f t="shared" si="1"/>
        <v/>
      </c>
      <c r="J21" s="5" t="str">
        <f t="shared" si="2"/>
        <v/>
      </c>
      <c r="K21" s="5" t="str">
        <f t="shared" si="3"/>
        <v/>
      </c>
      <c r="L21" s="5"/>
      <c r="M21" s="5">
        <f t="shared" si="5"/>
        <v>0</v>
      </c>
      <c r="N21" s="5">
        <f t="shared" si="5"/>
        <v>0</v>
      </c>
      <c r="O21" s="5">
        <f t="shared" si="5"/>
        <v>0</v>
      </c>
      <c r="P21" s="5">
        <f t="shared" si="5"/>
        <v>0</v>
      </c>
      <c r="Q21" s="5">
        <f t="shared" si="5"/>
        <v>0</v>
      </c>
      <c r="R21" s="5">
        <f t="shared" si="5"/>
        <v>0</v>
      </c>
      <c r="S21" s="5">
        <f t="shared" si="5"/>
        <v>0</v>
      </c>
      <c r="T21" s="5">
        <f t="shared" si="5"/>
        <v>0</v>
      </c>
      <c r="U21" s="5">
        <f t="shared" si="5"/>
        <v>0</v>
      </c>
      <c r="V21" s="5">
        <f t="shared" si="5"/>
        <v>0</v>
      </c>
      <c r="W21" s="5">
        <f t="shared" si="5"/>
        <v>0</v>
      </c>
      <c r="X21" s="5">
        <f t="shared" si="5"/>
        <v>0</v>
      </c>
      <c r="Y21" s="5"/>
      <c r="Z21" s="5"/>
      <c r="AA21" s="5" t="str">
        <f>IF(ISERROR(
IF('Cadastro de Funcionários'!C25="","",'Cadastro de Funcionários'!C25)),"",IF('Cadastro de Funcionários'!C25="","",'Cadastro de Funcionários'!C25))</f>
        <v/>
      </c>
    </row>
    <row r="22" spans="1:27" ht="22.5" customHeight="1">
      <c r="A22" s="29"/>
      <c r="B22" s="5"/>
      <c r="C22" s="37"/>
      <c r="D22" s="37"/>
      <c r="E22" s="68"/>
      <c r="F22" s="68"/>
      <c r="G22" s="5"/>
      <c r="H22" s="5" t="str">
        <f t="shared" si="0"/>
        <v/>
      </c>
      <c r="I22" s="5" t="str">
        <f t="shared" si="1"/>
        <v/>
      </c>
      <c r="J22" s="5" t="str">
        <f t="shared" si="2"/>
        <v/>
      </c>
      <c r="K22" s="5" t="str">
        <f t="shared" si="3"/>
        <v/>
      </c>
      <c r="L22" s="5"/>
      <c r="M22" s="5">
        <f t="shared" si="5"/>
        <v>0</v>
      </c>
      <c r="N22" s="5">
        <f t="shared" si="5"/>
        <v>0</v>
      </c>
      <c r="O22" s="5">
        <f t="shared" si="5"/>
        <v>0</v>
      </c>
      <c r="P22" s="5">
        <f t="shared" si="5"/>
        <v>0</v>
      </c>
      <c r="Q22" s="5">
        <f t="shared" si="5"/>
        <v>0</v>
      </c>
      <c r="R22" s="5">
        <f t="shared" si="5"/>
        <v>0</v>
      </c>
      <c r="S22" s="5">
        <f t="shared" si="5"/>
        <v>0</v>
      </c>
      <c r="T22" s="5">
        <f t="shared" si="5"/>
        <v>0</v>
      </c>
      <c r="U22" s="5">
        <f t="shared" si="5"/>
        <v>0</v>
      </c>
      <c r="V22" s="5">
        <f t="shared" si="5"/>
        <v>0</v>
      </c>
      <c r="W22" s="5">
        <f t="shared" si="5"/>
        <v>0</v>
      </c>
      <c r="X22" s="5">
        <f t="shared" si="5"/>
        <v>0</v>
      </c>
      <c r="Y22" s="5"/>
      <c r="Z22" s="5"/>
      <c r="AA22" s="5" t="str">
        <f>IF(ISERROR(
IF('Cadastro de Funcionários'!C26="","",'Cadastro de Funcionários'!C26)),"",IF('Cadastro de Funcionários'!C26="","",'Cadastro de Funcionários'!C26))</f>
        <v/>
      </c>
    </row>
    <row r="23" spans="1:27" ht="22.5" customHeight="1">
      <c r="A23" s="29"/>
      <c r="B23" s="5"/>
      <c r="C23" s="37"/>
      <c r="D23" s="37"/>
      <c r="E23" s="68"/>
      <c r="F23" s="68"/>
      <c r="G23" s="5"/>
      <c r="H23" s="5" t="str">
        <f t="shared" si="0"/>
        <v/>
      </c>
      <c r="I23" s="5" t="str">
        <f t="shared" si="1"/>
        <v/>
      </c>
      <c r="J23" s="5" t="str">
        <f t="shared" si="2"/>
        <v/>
      </c>
      <c r="K23" s="5" t="str">
        <f t="shared" si="3"/>
        <v/>
      </c>
      <c r="L23" s="5"/>
      <c r="M23" s="5">
        <f t="shared" si="5"/>
        <v>0</v>
      </c>
      <c r="N23" s="5">
        <f t="shared" si="5"/>
        <v>0</v>
      </c>
      <c r="O23" s="5">
        <f t="shared" si="5"/>
        <v>0</v>
      </c>
      <c r="P23" s="5">
        <f t="shared" si="5"/>
        <v>0</v>
      </c>
      <c r="Q23" s="5">
        <f t="shared" si="5"/>
        <v>0</v>
      </c>
      <c r="R23" s="5">
        <f t="shared" si="5"/>
        <v>0</v>
      </c>
      <c r="S23" s="5">
        <f t="shared" si="5"/>
        <v>0</v>
      </c>
      <c r="T23" s="5">
        <f t="shared" si="5"/>
        <v>0</v>
      </c>
      <c r="U23" s="5">
        <f t="shared" si="5"/>
        <v>0</v>
      </c>
      <c r="V23" s="5">
        <f t="shared" si="5"/>
        <v>0</v>
      </c>
      <c r="W23" s="5">
        <f t="shared" si="5"/>
        <v>0</v>
      </c>
      <c r="X23" s="5">
        <f t="shared" si="5"/>
        <v>0</v>
      </c>
      <c r="Y23" s="5"/>
      <c r="Z23" s="5"/>
      <c r="AA23" s="5" t="str">
        <f>IF(ISERROR(
IF('Cadastro de Funcionários'!C27="","",'Cadastro de Funcionários'!C27)),"",IF('Cadastro de Funcionários'!C27="","",'Cadastro de Funcionários'!C27))</f>
        <v/>
      </c>
    </row>
    <row r="24" spans="1:27" ht="22.5" customHeight="1">
      <c r="A24" s="29"/>
      <c r="B24" s="5"/>
      <c r="C24" s="37"/>
      <c r="D24" s="37"/>
      <c r="E24" s="68"/>
      <c r="F24" s="68"/>
      <c r="G24" s="5"/>
      <c r="H24" s="5" t="str">
        <f t="shared" si="0"/>
        <v/>
      </c>
      <c r="I24" s="5" t="str">
        <f t="shared" si="1"/>
        <v/>
      </c>
      <c r="J24" s="5" t="str">
        <f t="shared" si="2"/>
        <v/>
      </c>
      <c r="K24" s="5" t="str">
        <f t="shared" si="3"/>
        <v/>
      </c>
      <c r="L24" s="5"/>
      <c r="M24" s="5">
        <f t="shared" si="5"/>
        <v>0</v>
      </c>
      <c r="N24" s="5">
        <f t="shared" si="5"/>
        <v>0</v>
      </c>
      <c r="O24" s="5">
        <f t="shared" si="5"/>
        <v>0</v>
      </c>
      <c r="P24" s="5">
        <f t="shared" si="5"/>
        <v>0</v>
      </c>
      <c r="Q24" s="5">
        <f t="shared" si="5"/>
        <v>0</v>
      </c>
      <c r="R24" s="5">
        <f t="shared" si="5"/>
        <v>0</v>
      </c>
      <c r="S24" s="5">
        <f t="shared" si="5"/>
        <v>0</v>
      </c>
      <c r="T24" s="5">
        <f t="shared" si="5"/>
        <v>0</v>
      </c>
      <c r="U24" s="5">
        <f t="shared" si="5"/>
        <v>0</v>
      </c>
      <c r="V24" s="5">
        <f t="shared" si="5"/>
        <v>0</v>
      </c>
      <c r="W24" s="5">
        <f t="shared" si="5"/>
        <v>0</v>
      </c>
      <c r="X24" s="5">
        <f t="shared" si="5"/>
        <v>0</v>
      </c>
      <c r="Y24" s="5"/>
      <c r="Z24" s="5"/>
      <c r="AA24" s="5" t="str">
        <f>IF(ISERROR(
IF('Cadastro de Funcionários'!C28="","",'Cadastro de Funcionários'!C28)),"",IF('Cadastro de Funcionários'!C28="","",'Cadastro de Funcionários'!C28))</f>
        <v/>
      </c>
    </row>
    <row r="25" spans="1:27" ht="22.5" customHeight="1">
      <c r="A25" s="29"/>
      <c r="B25" s="5"/>
      <c r="C25" s="37"/>
      <c r="D25" s="37"/>
      <c r="E25" s="68"/>
      <c r="F25" s="68"/>
      <c r="G25" s="5"/>
      <c r="H25" s="5" t="str">
        <f t="shared" si="0"/>
        <v/>
      </c>
      <c r="I25" s="5" t="str">
        <f t="shared" si="1"/>
        <v/>
      </c>
      <c r="J25" s="5" t="str">
        <f t="shared" si="2"/>
        <v/>
      </c>
      <c r="K25" s="5" t="str">
        <f t="shared" si="3"/>
        <v/>
      </c>
      <c r="L25" s="5"/>
      <c r="M25" s="5">
        <f t="shared" si="5"/>
        <v>0</v>
      </c>
      <c r="N25" s="5">
        <f t="shared" si="5"/>
        <v>0</v>
      </c>
      <c r="O25" s="5">
        <f t="shared" si="5"/>
        <v>0</v>
      </c>
      <c r="P25" s="5">
        <f t="shared" si="5"/>
        <v>0</v>
      </c>
      <c r="Q25" s="5">
        <f t="shared" si="5"/>
        <v>0</v>
      </c>
      <c r="R25" s="5">
        <f t="shared" si="5"/>
        <v>0</v>
      </c>
      <c r="S25" s="5">
        <f t="shared" si="5"/>
        <v>0</v>
      </c>
      <c r="T25" s="5">
        <f t="shared" si="5"/>
        <v>0</v>
      </c>
      <c r="U25" s="5">
        <f t="shared" si="5"/>
        <v>0</v>
      </c>
      <c r="V25" s="5">
        <f t="shared" si="5"/>
        <v>0</v>
      </c>
      <c r="W25" s="5">
        <f t="shared" si="5"/>
        <v>0</v>
      </c>
      <c r="X25" s="5">
        <f t="shared" si="5"/>
        <v>0</v>
      </c>
      <c r="Y25" s="5"/>
      <c r="Z25" s="5"/>
      <c r="AA25" s="5" t="str">
        <f>IF(ISERROR(
IF('Cadastro de Funcionários'!C29="","",'Cadastro de Funcionários'!C29)),"",IF('Cadastro de Funcionários'!C29="","",'Cadastro de Funcionários'!C29))</f>
        <v/>
      </c>
    </row>
    <row r="26" spans="1:27" ht="22.5" customHeight="1">
      <c r="A26" s="29"/>
      <c r="B26" s="5"/>
      <c r="C26" s="37"/>
      <c r="D26" s="37"/>
      <c r="E26" s="68"/>
      <c r="F26" s="68"/>
      <c r="G26" s="5"/>
      <c r="H26" s="5" t="str">
        <f t="shared" si="0"/>
        <v/>
      </c>
      <c r="I26" s="5" t="str">
        <f t="shared" si="1"/>
        <v/>
      </c>
      <c r="J26" s="5" t="str">
        <f t="shared" si="2"/>
        <v/>
      </c>
      <c r="K26" s="5" t="str">
        <f t="shared" si="3"/>
        <v/>
      </c>
      <c r="L26" s="5"/>
      <c r="M26" s="5">
        <f t="shared" si="5"/>
        <v>0</v>
      </c>
      <c r="N26" s="5">
        <f t="shared" si="5"/>
        <v>0</v>
      </c>
      <c r="O26" s="5">
        <f t="shared" si="5"/>
        <v>0</v>
      </c>
      <c r="P26" s="5">
        <f t="shared" si="5"/>
        <v>0</v>
      </c>
      <c r="Q26" s="5">
        <f t="shared" si="5"/>
        <v>0</v>
      </c>
      <c r="R26" s="5">
        <f t="shared" si="5"/>
        <v>0</v>
      </c>
      <c r="S26" s="5">
        <f t="shared" si="5"/>
        <v>0</v>
      </c>
      <c r="T26" s="5">
        <f t="shared" si="5"/>
        <v>0</v>
      </c>
      <c r="U26" s="5">
        <f t="shared" si="5"/>
        <v>0</v>
      </c>
      <c r="V26" s="5">
        <f t="shared" si="5"/>
        <v>0</v>
      </c>
      <c r="W26" s="5">
        <f t="shared" si="5"/>
        <v>0</v>
      </c>
      <c r="X26" s="5">
        <f t="shared" si="5"/>
        <v>0</v>
      </c>
      <c r="Y26" s="5"/>
      <c r="Z26" s="5"/>
      <c r="AA26" s="5" t="str">
        <f>IF(ISERROR(
IF('Cadastro de Funcionários'!C30="","",'Cadastro de Funcionários'!C30)),"",IF('Cadastro de Funcionários'!C30="","",'Cadastro de Funcionários'!C30))</f>
        <v/>
      </c>
    </row>
    <row r="27" spans="1:27" ht="22.5" customHeight="1">
      <c r="A27" s="29"/>
      <c r="B27" s="5"/>
      <c r="C27" s="37"/>
      <c r="D27" s="37"/>
      <c r="E27" s="68"/>
      <c r="F27" s="68"/>
      <c r="G27" s="5"/>
      <c r="H27" s="5" t="str">
        <f t="shared" si="0"/>
        <v/>
      </c>
      <c r="I27" s="5" t="str">
        <f t="shared" si="1"/>
        <v/>
      </c>
      <c r="J27" s="5" t="str">
        <f t="shared" si="2"/>
        <v/>
      </c>
      <c r="K27" s="5" t="str">
        <f t="shared" si="3"/>
        <v/>
      </c>
      <c r="L27" s="5"/>
      <c r="M27" s="5">
        <f t="shared" ref="M27:X36" si="6">IF(ISERROR(
IF(AND($H27&lt;=M$5,$J27&gt;=M$5),1,0)),"",IF(AND($H27&lt;=M$5,$J27&gt;=M$5),1,0))</f>
        <v>0</v>
      </c>
      <c r="N27" s="5">
        <f t="shared" si="6"/>
        <v>0</v>
      </c>
      <c r="O27" s="5">
        <f t="shared" si="6"/>
        <v>0</v>
      </c>
      <c r="P27" s="5">
        <f t="shared" si="6"/>
        <v>0</v>
      </c>
      <c r="Q27" s="5">
        <f t="shared" si="6"/>
        <v>0</v>
      </c>
      <c r="R27" s="5">
        <f t="shared" si="6"/>
        <v>0</v>
      </c>
      <c r="S27" s="5">
        <f t="shared" si="6"/>
        <v>0</v>
      </c>
      <c r="T27" s="5">
        <f t="shared" si="6"/>
        <v>0</v>
      </c>
      <c r="U27" s="5">
        <f t="shared" si="6"/>
        <v>0</v>
      </c>
      <c r="V27" s="5">
        <f t="shared" si="6"/>
        <v>0</v>
      </c>
      <c r="W27" s="5">
        <f t="shared" si="6"/>
        <v>0</v>
      </c>
      <c r="X27" s="5">
        <f t="shared" si="6"/>
        <v>0</v>
      </c>
      <c r="Y27" s="5"/>
      <c r="Z27" s="5"/>
      <c r="AA27" s="5" t="str">
        <f>IF(ISERROR(
IF('Cadastro de Funcionários'!C31="","",'Cadastro de Funcionários'!C31)),"",IF('Cadastro de Funcionários'!C31="","",'Cadastro de Funcionários'!C31))</f>
        <v/>
      </c>
    </row>
    <row r="28" spans="1:27" ht="22.5" customHeight="1">
      <c r="A28" s="29"/>
      <c r="B28" s="5"/>
      <c r="C28" s="37"/>
      <c r="D28" s="37"/>
      <c r="E28" s="68"/>
      <c r="F28" s="68"/>
      <c r="G28" s="5"/>
      <c r="H28" s="5" t="str">
        <f t="shared" si="0"/>
        <v/>
      </c>
      <c r="I28" s="5" t="str">
        <f t="shared" si="1"/>
        <v/>
      </c>
      <c r="J28" s="5" t="str">
        <f t="shared" si="2"/>
        <v/>
      </c>
      <c r="K28" s="5" t="str">
        <f t="shared" si="3"/>
        <v/>
      </c>
      <c r="L28" s="5"/>
      <c r="M28" s="5">
        <f t="shared" si="6"/>
        <v>0</v>
      </c>
      <c r="N28" s="5">
        <f t="shared" si="6"/>
        <v>0</v>
      </c>
      <c r="O28" s="5">
        <f t="shared" si="6"/>
        <v>0</v>
      </c>
      <c r="P28" s="5">
        <f t="shared" si="6"/>
        <v>0</v>
      </c>
      <c r="Q28" s="5">
        <f t="shared" si="6"/>
        <v>0</v>
      </c>
      <c r="R28" s="5">
        <f t="shared" si="6"/>
        <v>0</v>
      </c>
      <c r="S28" s="5">
        <f t="shared" si="6"/>
        <v>0</v>
      </c>
      <c r="T28" s="5">
        <f t="shared" si="6"/>
        <v>0</v>
      </c>
      <c r="U28" s="5">
        <f t="shared" si="6"/>
        <v>0</v>
      </c>
      <c r="V28" s="5">
        <f t="shared" si="6"/>
        <v>0</v>
      </c>
      <c r="W28" s="5">
        <f t="shared" si="6"/>
        <v>0</v>
      </c>
      <c r="X28" s="5">
        <f t="shared" si="6"/>
        <v>0</v>
      </c>
      <c r="Y28" s="5"/>
      <c r="Z28" s="5"/>
      <c r="AA28" s="5" t="str">
        <f>IF(ISERROR(
IF('Cadastro de Funcionários'!C32="","",'Cadastro de Funcionários'!C32)),"",IF('Cadastro de Funcionários'!C32="","",'Cadastro de Funcionários'!C32))</f>
        <v/>
      </c>
    </row>
    <row r="29" spans="1:27" ht="22.5" customHeight="1">
      <c r="A29" s="29"/>
      <c r="B29" s="5"/>
      <c r="C29" s="37"/>
      <c r="D29" s="37"/>
      <c r="E29" s="68"/>
      <c r="F29" s="68"/>
      <c r="G29" s="5"/>
      <c r="H29" s="5" t="str">
        <f t="shared" si="0"/>
        <v/>
      </c>
      <c r="I29" s="5" t="str">
        <f t="shared" si="1"/>
        <v/>
      </c>
      <c r="J29" s="5" t="str">
        <f t="shared" si="2"/>
        <v/>
      </c>
      <c r="K29" s="5" t="str">
        <f t="shared" si="3"/>
        <v/>
      </c>
      <c r="L29" s="5"/>
      <c r="M29" s="5">
        <f t="shared" si="6"/>
        <v>0</v>
      </c>
      <c r="N29" s="5">
        <f t="shared" si="6"/>
        <v>0</v>
      </c>
      <c r="O29" s="5">
        <f t="shared" si="6"/>
        <v>0</v>
      </c>
      <c r="P29" s="5">
        <f t="shared" si="6"/>
        <v>0</v>
      </c>
      <c r="Q29" s="5">
        <f t="shared" si="6"/>
        <v>0</v>
      </c>
      <c r="R29" s="5">
        <f t="shared" si="6"/>
        <v>0</v>
      </c>
      <c r="S29" s="5">
        <f t="shared" si="6"/>
        <v>0</v>
      </c>
      <c r="T29" s="5">
        <f t="shared" si="6"/>
        <v>0</v>
      </c>
      <c r="U29" s="5">
        <f t="shared" si="6"/>
        <v>0</v>
      </c>
      <c r="V29" s="5">
        <f t="shared" si="6"/>
        <v>0</v>
      </c>
      <c r="W29" s="5">
        <f t="shared" si="6"/>
        <v>0</v>
      </c>
      <c r="X29" s="5">
        <f t="shared" si="6"/>
        <v>0</v>
      </c>
      <c r="Y29" s="5"/>
      <c r="Z29" s="5"/>
      <c r="AA29" s="5" t="str">
        <f>IF(ISERROR(
IF('Cadastro de Funcionários'!C33="","",'Cadastro de Funcionários'!C33)),"",IF('Cadastro de Funcionários'!C33="","",'Cadastro de Funcionários'!C33))</f>
        <v/>
      </c>
    </row>
    <row r="30" spans="1:27" ht="22.5" customHeight="1">
      <c r="A30" s="29"/>
      <c r="B30" s="5"/>
      <c r="C30" s="37"/>
      <c r="D30" s="37"/>
      <c r="E30" s="68"/>
      <c r="F30" s="68"/>
      <c r="G30" s="5"/>
      <c r="H30" s="5" t="str">
        <f t="shared" si="0"/>
        <v/>
      </c>
      <c r="I30" s="5" t="str">
        <f t="shared" si="1"/>
        <v/>
      </c>
      <c r="J30" s="5" t="str">
        <f t="shared" si="2"/>
        <v/>
      </c>
      <c r="K30" s="5" t="str">
        <f t="shared" si="3"/>
        <v/>
      </c>
      <c r="L30" s="5"/>
      <c r="M30" s="5">
        <f t="shared" si="6"/>
        <v>0</v>
      </c>
      <c r="N30" s="5">
        <f t="shared" si="6"/>
        <v>0</v>
      </c>
      <c r="O30" s="5">
        <f t="shared" si="6"/>
        <v>0</v>
      </c>
      <c r="P30" s="5">
        <f t="shared" si="6"/>
        <v>0</v>
      </c>
      <c r="Q30" s="5">
        <f t="shared" si="6"/>
        <v>0</v>
      </c>
      <c r="R30" s="5">
        <f t="shared" si="6"/>
        <v>0</v>
      </c>
      <c r="S30" s="5">
        <f t="shared" si="6"/>
        <v>0</v>
      </c>
      <c r="T30" s="5">
        <f t="shared" si="6"/>
        <v>0</v>
      </c>
      <c r="U30" s="5">
        <f t="shared" si="6"/>
        <v>0</v>
      </c>
      <c r="V30" s="5">
        <f t="shared" si="6"/>
        <v>0</v>
      </c>
      <c r="W30" s="5">
        <f t="shared" si="6"/>
        <v>0</v>
      </c>
      <c r="X30" s="5">
        <f t="shared" si="6"/>
        <v>0</v>
      </c>
      <c r="Y30" s="5"/>
      <c r="Z30" s="5"/>
      <c r="AA30" s="5" t="str">
        <f>IF(ISERROR(
IF('Cadastro de Funcionários'!C34="","",'Cadastro de Funcionários'!C34)),"",IF('Cadastro de Funcionários'!C34="","",'Cadastro de Funcionários'!C34))</f>
        <v/>
      </c>
    </row>
    <row r="31" spans="1:27" ht="22.5" customHeight="1">
      <c r="A31" s="29"/>
      <c r="B31" s="5"/>
      <c r="C31" s="37"/>
      <c r="D31" s="37"/>
      <c r="E31" s="68"/>
      <c r="F31" s="68"/>
      <c r="G31" s="5"/>
      <c r="H31" s="5" t="str">
        <f t="shared" si="0"/>
        <v/>
      </c>
      <c r="I31" s="5" t="str">
        <f t="shared" si="1"/>
        <v/>
      </c>
      <c r="J31" s="5" t="str">
        <f t="shared" si="2"/>
        <v/>
      </c>
      <c r="K31" s="5" t="str">
        <f t="shared" si="3"/>
        <v/>
      </c>
      <c r="L31" s="5"/>
      <c r="M31" s="5">
        <f t="shared" si="6"/>
        <v>0</v>
      </c>
      <c r="N31" s="5">
        <f t="shared" si="6"/>
        <v>0</v>
      </c>
      <c r="O31" s="5">
        <f t="shared" si="6"/>
        <v>0</v>
      </c>
      <c r="P31" s="5">
        <f t="shared" si="6"/>
        <v>0</v>
      </c>
      <c r="Q31" s="5">
        <f t="shared" si="6"/>
        <v>0</v>
      </c>
      <c r="R31" s="5">
        <f t="shared" si="6"/>
        <v>0</v>
      </c>
      <c r="S31" s="5">
        <f t="shared" si="6"/>
        <v>0</v>
      </c>
      <c r="T31" s="5">
        <f t="shared" si="6"/>
        <v>0</v>
      </c>
      <c r="U31" s="5">
        <f t="shared" si="6"/>
        <v>0</v>
      </c>
      <c r="V31" s="5">
        <f t="shared" si="6"/>
        <v>0</v>
      </c>
      <c r="W31" s="5">
        <f t="shared" si="6"/>
        <v>0</v>
      </c>
      <c r="X31" s="5">
        <f t="shared" si="6"/>
        <v>0</v>
      </c>
      <c r="Y31" s="5"/>
      <c r="Z31" s="5"/>
      <c r="AA31" s="5" t="str">
        <f>IF(ISERROR(
IF('Cadastro de Funcionários'!C35="","",'Cadastro de Funcionários'!C35)),"",IF('Cadastro de Funcionários'!C35="","",'Cadastro de Funcionários'!C35))</f>
        <v/>
      </c>
    </row>
    <row r="32" spans="1:27" ht="22.5" customHeight="1">
      <c r="A32" s="29"/>
      <c r="B32" s="5"/>
      <c r="C32" s="37"/>
      <c r="D32" s="37"/>
      <c r="E32" s="68"/>
      <c r="F32" s="68"/>
      <c r="G32" s="5"/>
      <c r="H32" s="5" t="str">
        <f t="shared" si="0"/>
        <v/>
      </c>
      <c r="I32" s="5" t="str">
        <f t="shared" si="1"/>
        <v/>
      </c>
      <c r="J32" s="5" t="str">
        <f t="shared" si="2"/>
        <v/>
      </c>
      <c r="K32" s="5" t="str">
        <f t="shared" si="3"/>
        <v/>
      </c>
      <c r="L32" s="5"/>
      <c r="M32" s="5">
        <f t="shared" si="6"/>
        <v>0</v>
      </c>
      <c r="N32" s="5">
        <f t="shared" si="6"/>
        <v>0</v>
      </c>
      <c r="O32" s="5">
        <f t="shared" si="6"/>
        <v>0</v>
      </c>
      <c r="P32" s="5">
        <f t="shared" si="6"/>
        <v>0</v>
      </c>
      <c r="Q32" s="5">
        <f t="shared" si="6"/>
        <v>0</v>
      </c>
      <c r="R32" s="5">
        <f t="shared" si="6"/>
        <v>0</v>
      </c>
      <c r="S32" s="5">
        <f t="shared" si="6"/>
        <v>0</v>
      </c>
      <c r="T32" s="5">
        <f t="shared" si="6"/>
        <v>0</v>
      </c>
      <c r="U32" s="5">
        <f t="shared" si="6"/>
        <v>0</v>
      </c>
      <c r="V32" s="5">
        <f t="shared" si="6"/>
        <v>0</v>
      </c>
      <c r="W32" s="5">
        <f t="shared" si="6"/>
        <v>0</v>
      </c>
      <c r="X32" s="5">
        <f t="shared" si="6"/>
        <v>0</v>
      </c>
      <c r="Y32" s="5"/>
      <c r="Z32" s="5"/>
      <c r="AA32" s="5" t="str">
        <f>IF(ISERROR(
IF('Cadastro de Funcionários'!C36="","",'Cadastro de Funcionários'!C36)),"",IF('Cadastro de Funcionários'!C36="","",'Cadastro de Funcionários'!C36))</f>
        <v/>
      </c>
    </row>
    <row r="33" spans="1:27" ht="22.5" customHeight="1">
      <c r="A33" s="29"/>
      <c r="B33" s="5"/>
      <c r="C33" s="37"/>
      <c r="D33" s="37"/>
      <c r="E33" s="68"/>
      <c r="F33" s="68"/>
      <c r="G33" s="5"/>
      <c r="H33" s="5" t="str">
        <f t="shared" si="0"/>
        <v/>
      </c>
      <c r="I33" s="5" t="str">
        <f t="shared" si="1"/>
        <v/>
      </c>
      <c r="J33" s="5" t="str">
        <f t="shared" si="2"/>
        <v/>
      </c>
      <c r="K33" s="5" t="str">
        <f t="shared" si="3"/>
        <v/>
      </c>
      <c r="L33" s="5"/>
      <c r="M33" s="5">
        <f t="shared" si="6"/>
        <v>0</v>
      </c>
      <c r="N33" s="5">
        <f t="shared" si="6"/>
        <v>0</v>
      </c>
      <c r="O33" s="5">
        <f t="shared" si="6"/>
        <v>0</v>
      </c>
      <c r="P33" s="5">
        <f t="shared" si="6"/>
        <v>0</v>
      </c>
      <c r="Q33" s="5">
        <f t="shared" si="6"/>
        <v>0</v>
      </c>
      <c r="R33" s="5">
        <f t="shared" si="6"/>
        <v>0</v>
      </c>
      <c r="S33" s="5">
        <f t="shared" si="6"/>
        <v>0</v>
      </c>
      <c r="T33" s="5">
        <f t="shared" si="6"/>
        <v>0</v>
      </c>
      <c r="U33" s="5">
        <f t="shared" si="6"/>
        <v>0</v>
      </c>
      <c r="V33" s="5">
        <f t="shared" si="6"/>
        <v>0</v>
      </c>
      <c r="W33" s="5">
        <f t="shared" si="6"/>
        <v>0</v>
      </c>
      <c r="X33" s="5">
        <f t="shared" si="6"/>
        <v>0</v>
      </c>
      <c r="Y33" s="5"/>
      <c r="Z33" s="5"/>
      <c r="AA33" s="5" t="str">
        <f>IF(ISERROR(
IF('Cadastro de Funcionários'!C37="","",'Cadastro de Funcionários'!C37)),"",IF('Cadastro de Funcionários'!C37="","",'Cadastro de Funcionários'!C37))</f>
        <v/>
      </c>
    </row>
    <row r="34" spans="1:27" ht="22.5" customHeight="1">
      <c r="A34" s="29"/>
      <c r="B34" s="5"/>
      <c r="C34" s="37"/>
      <c r="D34" s="37"/>
      <c r="E34" s="68"/>
      <c r="F34" s="68"/>
      <c r="G34" s="5"/>
      <c r="H34" s="5" t="str">
        <f t="shared" si="0"/>
        <v/>
      </c>
      <c r="I34" s="5" t="str">
        <f t="shared" si="1"/>
        <v/>
      </c>
      <c r="J34" s="5" t="str">
        <f t="shared" si="2"/>
        <v/>
      </c>
      <c r="K34" s="5" t="str">
        <f t="shared" si="3"/>
        <v/>
      </c>
      <c r="L34" s="5"/>
      <c r="M34" s="5">
        <f t="shared" si="6"/>
        <v>0</v>
      </c>
      <c r="N34" s="5">
        <f t="shared" si="6"/>
        <v>0</v>
      </c>
      <c r="O34" s="5">
        <f t="shared" si="6"/>
        <v>0</v>
      </c>
      <c r="P34" s="5">
        <f t="shared" si="6"/>
        <v>0</v>
      </c>
      <c r="Q34" s="5">
        <f t="shared" si="6"/>
        <v>0</v>
      </c>
      <c r="R34" s="5">
        <f t="shared" si="6"/>
        <v>0</v>
      </c>
      <c r="S34" s="5">
        <f t="shared" si="6"/>
        <v>0</v>
      </c>
      <c r="T34" s="5">
        <f t="shared" si="6"/>
        <v>0</v>
      </c>
      <c r="U34" s="5">
        <f t="shared" si="6"/>
        <v>0</v>
      </c>
      <c r="V34" s="5">
        <f t="shared" si="6"/>
        <v>0</v>
      </c>
      <c r="W34" s="5">
        <f t="shared" si="6"/>
        <v>0</v>
      </c>
      <c r="X34" s="5">
        <f t="shared" si="6"/>
        <v>0</v>
      </c>
      <c r="Y34" s="5"/>
      <c r="Z34" s="5"/>
      <c r="AA34" s="5" t="str">
        <f>IF(ISERROR(
IF('Cadastro de Funcionários'!C38="","",'Cadastro de Funcionários'!C38)),"",IF('Cadastro de Funcionários'!C38="","",'Cadastro de Funcionários'!C38))</f>
        <v/>
      </c>
    </row>
    <row r="35" spans="1:27" ht="22.5" customHeight="1">
      <c r="A35" s="29"/>
      <c r="B35" s="5"/>
      <c r="C35" s="37"/>
      <c r="D35" s="37"/>
      <c r="E35" s="68"/>
      <c r="F35" s="68"/>
      <c r="G35" s="5"/>
      <c r="H35" s="5" t="str">
        <f t="shared" si="0"/>
        <v/>
      </c>
      <c r="I35" s="5" t="str">
        <f t="shared" si="1"/>
        <v/>
      </c>
      <c r="J35" s="5" t="str">
        <f t="shared" si="2"/>
        <v/>
      </c>
      <c r="K35" s="5" t="str">
        <f t="shared" si="3"/>
        <v/>
      </c>
      <c r="L35" s="5"/>
      <c r="M35" s="5">
        <f t="shared" si="6"/>
        <v>0</v>
      </c>
      <c r="N35" s="5">
        <f t="shared" si="6"/>
        <v>0</v>
      </c>
      <c r="O35" s="5">
        <f t="shared" si="6"/>
        <v>0</v>
      </c>
      <c r="P35" s="5">
        <f t="shared" si="6"/>
        <v>0</v>
      </c>
      <c r="Q35" s="5">
        <f t="shared" si="6"/>
        <v>0</v>
      </c>
      <c r="R35" s="5">
        <f t="shared" si="6"/>
        <v>0</v>
      </c>
      <c r="S35" s="5">
        <f t="shared" si="6"/>
        <v>0</v>
      </c>
      <c r="T35" s="5">
        <f t="shared" si="6"/>
        <v>0</v>
      </c>
      <c r="U35" s="5">
        <f t="shared" si="6"/>
        <v>0</v>
      </c>
      <c r="V35" s="5">
        <f t="shared" si="6"/>
        <v>0</v>
      </c>
      <c r="W35" s="5">
        <f t="shared" si="6"/>
        <v>0</v>
      </c>
      <c r="X35" s="5">
        <f t="shared" si="6"/>
        <v>0</v>
      </c>
      <c r="Y35" s="5"/>
      <c r="Z35" s="5"/>
      <c r="AA35" s="5" t="str">
        <f>IF(ISERROR(
IF('Cadastro de Funcionários'!C39="","",'Cadastro de Funcionários'!C39)),"",IF('Cadastro de Funcionários'!C39="","",'Cadastro de Funcionários'!C39))</f>
        <v/>
      </c>
    </row>
    <row r="36" spans="1:27" ht="22.5" customHeight="1">
      <c r="A36" s="29"/>
      <c r="B36" s="5"/>
      <c r="C36" s="37"/>
      <c r="D36" s="37"/>
      <c r="E36" s="68"/>
      <c r="F36" s="68"/>
      <c r="G36" s="5"/>
      <c r="H36" s="5" t="str">
        <f t="shared" si="0"/>
        <v/>
      </c>
      <c r="I36" s="5" t="str">
        <f t="shared" si="1"/>
        <v/>
      </c>
      <c r="J36" s="5" t="str">
        <f t="shared" si="2"/>
        <v/>
      </c>
      <c r="K36" s="5" t="str">
        <f t="shared" si="3"/>
        <v/>
      </c>
      <c r="L36" s="5"/>
      <c r="M36" s="5">
        <f t="shared" si="6"/>
        <v>0</v>
      </c>
      <c r="N36" s="5">
        <f t="shared" si="6"/>
        <v>0</v>
      </c>
      <c r="O36" s="5">
        <f t="shared" si="6"/>
        <v>0</v>
      </c>
      <c r="P36" s="5">
        <f t="shared" si="6"/>
        <v>0</v>
      </c>
      <c r="Q36" s="5">
        <f t="shared" si="6"/>
        <v>0</v>
      </c>
      <c r="R36" s="5">
        <f t="shared" si="6"/>
        <v>0</v>
      </c>
      <c r="S36" s="5">
        <f t="shared" si="6"/>
        <v>0</v>
      </c>
      <c r="T36" s="5">
        <f t="shared" si="6"/>
        <v>0</v>
      </c>
      <c r="U36" s="5">
        <f t="shared" si="6"/>
        <v>0</v>
      </c>
      <c r="V36" s="5">
        <f t="shared" si="6"/>
        <v>0</v>
      </c>
      <c r="W36" s="5">
        <f t="shared" si="6"/>
        <v>0</v>
      </c>
      <c r="X36" s="5">
        <f t="shared" si="6"/>
        <v>0</v>
      </c>
      <c r="Y36" s="5"/>
      <c r="Z36" s="5"/>
      <c r="AA36" s="5" t="str">
        <f>IF(ISERROR(
IF('Cadastro de Funcionários'!C40="","",'Cadastro de Funcionários'!C40)),"",IF('Cadastro de Funcionários'!C40="","",'Cadastro de Funcionários'!C40))</f>
        <v/>
      </c>
    </row>
    <row r="37" spans="1:27" ht="22.5" customHeight="1">
      <c r="A37" s="29"/>
      <c r="B37" s="5"/>
      <c r="C37" s="37"/>
      <c r="D37" s="37"/>
      <c r="E37" s="68"/>
      <c r="F37" s="68"/>
      <c r="G37" s="5"/>
      <c r="H37" s="5" t="str">
        <f t="shared" si="0"/>
        <v/>
      </c>
      <c r="I37" s="5" t="str">
        <f t="shared" si="1"/>
        <v/>
      </c>
      <c r="J37" s="5" t="str">
        <f t="shared" si="2"/>
        <v/>
      </c>
      <c r="K37" s="5" t="str">
        <f t="shared" si="3"/>
        <v/>
      </c>
      <c r="L37" s="5"/>
      <c r="M37" s="5">
        <f t="shared" ref="M37:X46" si="7">IF(ISERROR(
IF(AND($H37&lt;=M$5,$J37&gt;=M$5),1,0)),"",IF(AND($H37&lt;=M$5,$J37&gt;=M$5),1,0))</f>
        <v>0</v>
      </c>
      <c r="N37" s="5">
        <f t="shared" si="7"/>
        <v>0</v>
      </c>
      <c r="O37" s="5">
        <f t="shared" si="7"/>
        <v>0</v>
      </c>
      <c r="P37" s="5">
        <f t="shared" si="7"/>
        <v>0</v>
      </c>
      <c r="Q37" s="5">
        <f t="shared" si="7"/>
        <v>0</v>
      </c>
      <c r="R37" s="5">
        <f t="shared" si="7"/>
        <v>0</v>
      </c>
      <c r="S37" s="5">
        <f t="shared" si="7"/>
        <v>0</v>
      </c>
      <c r="T37" s="5">
        <f t="shared" si="7"/>
        <v>0</v>
      </c>
      <c r="U37" s="5">
        <f t="shared" si="7"/>
        <v>0</v>
      </c>
      <c r="V37" s="5">
        <f t="shared" si="7"/>
        <v>0</v>
      </c>
      <c r="W37" s="5">
        <f t="shared" si="7"/>
        <v>0</v>
      </c>
      <c r="X37" s="5">
        <f t="shared" si="7"/>
        <v>0</v>
      </c>
      <c r="Y37" s="5"/>
      <c r="Z37" s="5"/>
      <c r="AA37" s="5" t="str">
        <f>IF(ISERROR(
IF('Cadastro de Funcionários'!C41="","",'Cadastro de Funcionários'!C41)),"",IF('Cadastro de Funcionários'!C41="","",'Cadastro de Funcionários'!C41))</f>
        <v/>
      </c>
    </row>
    <row r="38" spans="1:27" ht="22.5" customHeight="1">
      <c r="A38" s="29"/>
      <c r="B38" s="5"/>
      <c r="C38" s="37"/>
      <c r="D38" s="37"/>
      <c r="E38" s="68"/>
      <c r="F38" s="68"/>
      <c r="G38" s="5"/>
      <c r="H38" s="5" t="str">
        <f t="shared" si="0"/>
        <v/>
      </c>
      <c r="I38" s="5" t="str">
        <f t="shared" si="1"/>
        <v/>
      </c>
      <c r="J38" s="5" t="str">
        <f t="shared" si="2"/>
        <v/>
      </c>
      <c r="K38" s="5" t="str">
        <f t="shared" si="3"/>
        <v/>
      </c>
      <c r="L38" s="5"/>
      <c r="M38" s="5">
        <f t="shared" si="7"/>
        <v>0</v>
      </c>
      <c r="N38" s="5">
        <f t="shared" si="7"/>
        <v>0</v>
      </c>
      <c r="O38" s="5">
        <f t="shared" si="7"/>
        <v>0</v>
      </c>
      <c r="P38" s="5">
        <f t="shared" si="7"/>
        <v>0</v>
      </c>
      <c r="Q38" s="5">
        <f t="shared" si="7"/>
        <v>0</v>
      </c>
      <c r="R38" s="5">
        <f t="shared" si="7"/>
        <v>0</v>
      </c>
      <c r="S38" s="5">
        <f t="shared" si="7"/>
        <v>0</v>
      </c>
      <c r="T38" s="5">
        <f t="shared" si="7"/>
        <v>0</v>
      </c>
      <c r="U38" s="5">
        <f t="shared" si="7"/>
        <v>0</v>
      </c>
      <c r="V38" s="5">
        <f t="shared" si="7"/>
        <v>0</v>
      </c>
      <c r="W38" s="5">
        <f t="shared" si="7"/>
        <v>0</v>
      </c>
      <c r="X38" s="5">
        <f t="shared" si="7"/>
        <v>0</v>
      </c>
      <c r="Y38" s="5"/>
      <c r="Z38" s="5"/>
      <c r="AA38" s="5" t="str">
        <f>IF(ISERROR(
IF('Cadastro de Funcionários'!C42="","",'Cadastro de Funcionários'!C42)),"",IF('Cadastro de Funcionários'!C42="","",'Cadastro de Funcionários'!C42))</f>
        <v/>
      </c>
    </row>
    <row r="39" spans="1:27" ht="22.5" customHeight="1">
      <c r="A39" s="29"/>
      <c r="B39" s="5"/>
      <c r="C39" s="37"/>
      <c r="D39" s="37"/>
      <c r="E39" s="68"/>
      <c r="F39" s="68"/>
      <c r="G39" s="5"/>
      <c r="H39" s="5" t="str">
        <f t="shared" ref="H39:H70" si="8">IF(ISERROR(
IF(E39="","",MONTH(E39))),"",IF(E39="","",MONTH(E39)))</f>
        <v/>
      </c>
      <c r="I39" s="5" t="str">
        <f t="shared" ref="I39:I70" si="9">IF(ISERROR(
IF(E39="","",YEAR(E39))),"",IF(E39="","",YEAR(E39)))</f>
        <v/>
      </c>
      <c r="J39" s="5" t="str">
        <f t="shared" ref="J39:J70" si="10">IF(ISERROR(
IF(F39="","",MONTH(F39))),"",IF(F39="","",MONTH(F39)))</f>
        <v/>
      </c>
      <c r="K39" s="5" t="str">
        <f t="shared" ref="K39:K70" si="11">IF(ISERROR(
IF(F39="","",YEAR(F39))),"",IF(F39="","",YEAR(F39)))</f>
        <v/>
      </c>
      <c r="L39" s="5"/>
      <c r="M39" s="5">
        <f t="shared" si="7"/>
        <v>0</v>
      </c>
      <c r="N39" s="5">
        <f t="shared" si="7"/>
        <v>0</v>
      </c>
      <c r="O39" s="5">
        <f t="shared" si="7"/>
        <v>0</v>
      </c>
      <c r="P39" s="5">
        <f t="shared" si="7"/>
        <v>0</v>
      </c>
      <c r="Q39" s="5">
        <f t="shared" si="7"/>
        <v>0</v>
      </c>
      <c r="R39" s="5">
        <f t="shared" si="7"/>
        <v>0</v>
      </c>
      <c r="S39" s="5">
        <f t="shared" si="7"/>
        <v>0</v>
      </c>
      <c r="T39" s="5">
        <f t="shared" si="7"/>
        <v>0</v>
      </c>
      <c r="U39" s="5">
        <f t="shared" si="7"/>
        <v>0</v>
      </c>
      <c r="V39" s="5">
        <f t="shared" si="7"/>
        <v>0</v>
      </c>
      <c r="W39" s="5">
        <f t="shared" si="7"/>
        <v>0</v>
      </c>
      <c r="X39" s="5">
        <f t="shared" si="7"/>
        <v>0</v>
      </c>
      <c r="Y39" s="5"/>
      <c r="Z39" s="5"/>
      <c r="AA39" s="5" t="str">
        <f>IF(ISERROR(
IF('Cadastro de Funcionários'!C43="","",'Cadastro de Funcionários'!C43)),"",IF('Cadastro de Funcionários'!C43="","",'Cadastro de Funcionários'!C43))</f>
        <v/>
      </c>
    </row>
    <row r="40" spans="1:27" ht="22.5" customHeight="1">
      <c r="A40" s="29"/>
      <c r="B40" s="5"/>
      <c r="C40" s="37"/>
      <c r="D40" s="37"/>
      <c r="E40" s="68"/>
      <c r="F40" s="68"/>
      <c r="G40" s="5"/>
      <c r="H40" s="5" t="str">
        <f t="shared" si="8"/>
        <v/>
      </c>
      <c r="I40" s="5" t="str">
        <f t="shared" si="9"/>
        <v/>
      </c>
      <c r="J40" s="5" t="str">
        <f t="shared" si="10"/>
        <v/>
      </c>
      <c r="K40" s="5" t="str">
        <f t="shared" si="11"/>
        <v/>
      </c>
      <c r="L40" s="5"/>
      <c r="M40" s="5">
        <f t="shared" si="7"/>
        <v>0</v>
      </c>
      <c r="N40" s="5">
        <f t="shared" si="7"/>
        <v>0</v>
      </c>
      <c r="O40" s="5">
        <f t="shared" si="7"/>
        <v>0</v>
      </c>
      <c r="P40" s="5">
        <f t="shared" si="7"/>
        <v>0</v>
      </c>
      <c r="Q40" s="5">
        <f t="shared" si="7"/>
        <v>0</v>
      </c>
      <c r="R40" s="5">
        <f t="shared" si="7"/>
        <v>0</v>
      </c>
      <c r="S40" s="5">
        <f t="shared" si="7"/>
        <v>0</v>
      </c>
      <c r="T40" s="5">
        <f t="shared" si="7"/>
        <v>0</v>
      </c>
      <c r="U40" s="5">
        <f t="shared" si="7"/>
        <v>0</v>
      </c>
      <c r="V40" s="5">
        <f t="shared" si="7"/>
        <v>0</v>
      </c>
      <c r="W40" s="5">
        <f t="shared" si="7"/>
        <v>0</v>
      </c>
      <c r="X40" s="5">
        <f t="shared" si="7"/>
        <v>0</v>
      </c>
      <c r="Y40" s="5"/>
      <c r="Z40" s="5"/>
      <c r="AA40" s="5" t="str">
        <f>IF(ISERROR(
IF('Cadastro de Funcionários'!C44="","",'Cadastro de Funcionários'!C44)),"",IF('Cadastro de Funcionários'!C44="","",'Cadastro de Funcionários'!C44))</f>
        <v/>
      </c>
    </row>
    <row r="41" spans="1:27" ht="22.5" customHeight="1">
      <c r="A41" s="29"/>
      <c r="B41" s="5"/>
      <c r="C41" s="37"/>
      <c r="D41" s="37"/>
      <c r="E41" s="68"/>
      <c r="F41" s="68"/>
      <c r="G41" s="5"/>
      <c r="H41" s="5" t="str">
        <f t="shared" si="8"/>
        <v/>
      </c>
      <c r="I41" s="5" t="str">
        <f t="shared" si="9"/>
        <v/>
      </c>
      <c r="J41" s="5" t="str">
        <f t="shared" si="10"/>
        <v/>
      </c>
      <c r="K41" s="5" t="str">
        <f t="shared" si="11"/>
        <v/>
      </c>
      <c r="L41" s="5"/>
      <c r="M41" s="5">
        <f t="shared" si="7"/>
        <v>0</v>
      </c>
      <c r="N41" s="5">
        <f t="shared" si="7"/>
        <v>0</v>
      </c>
      <c r="O41" s="5">
        <f t="shared" si="7"/>
        <v>0</v>
      </c>
      <c r="P41" s="5">
        <f t="shared" si="7"/>
        <v>0</v>
      </c>
      <c r="Q41" s="5">
        <f t="shared" si="7"/>
        <v>0</v>
      </c>
      <c r="R41" s="5">
        <f t="shared" si="7"/>
        <v>0</v>
      </c>
      <c r="S41" s="5">
        <f t="shared" si="7"/>
        <v>0</v>
      </c>
      <c r="T41" s="5">
        <f t="shared" si="7"/>
        <v>0</v>
      </c>
      <c r="U41" s="5">
        <f t="shared" si="7"/>
        <v>0</v>
      </c>
      <c r="V41" s="5">
        <f t="shared" si="7"/>
        <v>0</v>
      </c>
      <c r="W41" s="5">
        <f t="shared" si="7"/>
        <v>0</v>
      </c>
      <c r="X41" s="5">
        <f t="shared" si="7"/>
        <v>0</v>
      </c>
      <c r="Y41" s="5"/>
      <c r="Z41" s="5"/>
      <c r="AA41" s="5" t="str">
        <f>IF(ISERROR(
IF('Cadastro de Funcionários'!C45="","",'Cadastro de Funcionários'!C45)),"",IF('Cadastro de Funcionários'!C45="","",'Cadastro de Funcionários'!C45))</f>
        <v/>
      </c>
    </row>
    <row r="42" spans="1:27" ht="22.5" customHeight="1">
      <c r="A42" s="29"/>
      <c r="B42" s="5"/>
      <c r="C42" s="37"/>
      <c r="D42" s="37"/>
      <c r="E42" s="68"/>
      <c r="F42" s="68"/>
      <c r="G42" s="5"/>
      <c r="H42" s="5" t="str">
        <f t="shared" si="8"/>
        <v/>
      </c>
      <c r="I42" s="5" t="str">
        <f t="shared" si="9"/>
        <v/>
      </c>
      <c r="J42" s="5" t="str">
        <f t="shared" si="10"/>
        <v/>
      </c>
      <c r="K42" s="5" t="str">
        <f t="shared" si="11"/>
        <v/>
      </c>
      <c r="L42" s="5"/>
      <c r="M42" s="5">
        <f t="shared" si="7"/>
        <v>0</v>
      </c>
      <c r="N42" s="5">
        <f t="shared" si="7"/>
        <v>0</v>
      </c>
      <c r="O42" s="5">
        <f t="shared" si="7"/>
        <v>0</v>
      </c>
      <c r="P42" s="5">
        <f t="shared" si="7"/>
        <v>0</v>
      </c>
      <c r="Q42" s="5">
        <f t="shared" si="7"/>
        <v>0</v>
      </c>
      <c r="R42" s="5">
        <f t="shared" si="7"/>
        <v>0</v>
      </c>
      <c r="S42" s="5">
        <f t="shared" si="7"/>
        <v>0</v>
      </c>
      <c r="T42" s="5">
        <f t="shared" si="7"/>
        <v>0</v>
      </c>
      <c r="U42" s="5">
        <f t="shared" si="7"/>
        <v>0</v>
      </c>
      <c r="V42" s="5">
        <f t="shared" si="7"/>
        <v>0</v>
      </c>
      <c r="W42" s="5">
        <f t="shared" si="7"/>
        <v>0</v>
      </c>
      <c r="X42" s="5">
        <f t="shared" si="7"/>
        <v>0</v>
      </c>
      <c r="Y42" s="5"/>
      <c r="Z42" s="5"/>
      <c r="AA42" s="5" t="str">
        <f>IF(ISERROR(
IF('Cadastro de Funcionários'!C46="","",'Cadastro de Funcionários'!C46)),"",IF('Cadastro de Funcionários'!C46="","",'Cadastro de Funcionários'!C46))</f>
        <v/>
      </c>
    </row>
    <row r="43" spans="1:27" ht="22.5" customHeight="1">
      <c r="A43" s="29"/>
      <c r="B43" s="5"/>
      <c r="C43" s="37"/>
      <c r="D43" s="37"/>
      <c r="E43" s="68"/>
      <c r="F43" s="68"/>
      <c r="G43" s="5"/>
      <c r="H43" s="5" t="str">
        <f t="shared" si="8"/>
        <v/>
      </c>
      <c r="I43" s="5" t="str">
        <f t="shared" si="9"/>
        <v/>
      </c>
      <c r="J43" s="5" t="str">
        <f t="shared" si="10"/>
        <v/>
      </c>
      <c r="K43" s="5" t="str">
        <f t="shared" si="11"/>
        <v/>
      </c>
      <c r="L43" s="5"/>
      <c r="M43" s="5">
        <f t="shared" si="7"/>
        <v>0</v>
      </c>
      <c r="N43" s="5">
        <f t="shared" si="7"/>
        <v>0</v>
      </c>
      <c r="O43" s="5">
        <f t="shared" si="7"/>
        <v>0</v>
      </c>
      <c r="P43" s="5">
        <f t="shared" si="7"/>
        <v>0</v>
      </c>
      <c r="Q43" s="5">
        <f t="shared" si="7"/>
        <v>0</v>
      </c>
      <c r="R43" s="5">
        <f t="shared" si="7"/>
        <v>0</v>
      </c>
      <c r="S43" s="5">
        <f t="shared" si="7"/>
        <v>0</v>
      </c>
      <c r="T43" s="5">
        <f t="shared" si="7"/>
        <v>0</v>
      </c>
      <c r="U43" s="5">
        <f t="shared" si="7"/>
        <v>0</v>
      </c>
      <c r="V43" s="5">
        <f t="shared" si="7"/>
        <v>0</v>
      </c>
      <c r="W43" s="5">
        <f t="shared" si="7"/>
        <v>0</v>
      </c>
      <c r="X43" s="5">
        <f t="shared" si="7"/>
        <v>0</v>
      </c>
      <c r="Y43" s="5"/>
      <c r="Z43" s="5"/>
      <c r="AA43" s="5" t="str">
        <f>IF(ISERROR(
IF('Cadastro de Funcionários'!C47="","",'Cadastro de Funcionários'!C47)),"",IF('Cadastro de Funcionários'!C47="","",'Cadastro de Funcionários'!C47))</f>
        <v/>
      </c>
    </row>
    <row r="44" spans="1:27" ht="22.5" customHeight="1">
      <c r="A44" s="29"/>
      <c r="B44" s="5"/>
      <c r="C44" s="37"/>
      <c r="D44" s="37"/>
      <c r="E44" s="68"/>
      <c r="F44" s="68"/>
      <c r="G44" s="5"/>
      <c r="H44" s="5" t="str">
        <f t="shared" si="8"/>
        <v/>
      </c>
      <c r="I44" s="5" t="str">
        <f t="shared" si="9"/>
        <v/>
      </c>
      <c r="J44" s="5" t="str">
        <f t="shared" si="10"/>
        <v/>
      </c>
      <c r="K44" s="5" t="str">
        <f t="shared" si="11"/>
        <v/>
      </c>
      <c r="L44" s="5"/>
      <c r="M44" s="5">
        <f t="shared" si="7"/>
        <v>0</v>
      </c>
      <c r="N44" s="5">
        <f t="shared" si="7"/>
        <v>0</v>
      </c>
      <c r="O44" s="5">
        <f t="shared" si="7"/>
        <v>0</v>
      </c>
      <c r="P44" s="5">
        <f t="shared" si="7"/>
        <v>0</v>
      </c>
      <c r="Q44" s="5">
        <f t="shared" si="7"/>
        <v>0</v>
      </c>
      <c r="R44" s="5">
        <f t="shared" si="7"/>
        <v>0</v>
      </c>
      <c r="S44" s="5">
        <f t="shared" si="7"/>
        <v>0</v>
      </c>
      <c r="T44" s="5">
        <f t="shared" si="7"/>
        <v>0</v>
      </c>
      <c r="U44" s="5">
        <f t="shared" si="7"/>
        <v>0</v>
      </c>
      <c r="V44" s="5">
        <f t="shared" si="7"/>
        <v>0</v>
      </c>
      <c r="W44" s="5">
        <f t="shared" si="7"/>
        <v>0</v>
      </c>
      <c r="X44" s="5">
        <f t="shared" si="7"/>
        <v>0</v>
      </c>
      <c r="Y44" s="5"/>
      <c r="Z44" s="5"/>
      <c r="AA44" s="5" t="str">
        <f>IF(ISERROR(
IF('Cadastro de Funcionários'!C48="","",'Cadastro de Funcionários'!C48)),"",IF('Cadastro de Funcionários'!C48="","",'Cadastro de Funcionários'!C48))</f>
        <v/>
      </c>
    </row>
    <row r="45" spans="1:27" ht="22.5" customHeight="1">
      <c r="A45" s="29"/>
      <c r="B45" s="5"/>
      <c r="C45" s="37"/>
      <c r="D45" s="37"/>
      <c r="E45" s="68"/>
      <c r="F45" s="68"/>
      <c r="G45" s="5"/>
      <c r="H45" s="5" t="str">
        <f t="shared" si="8"/>
        <v/>
      </c>
      <c r="I45" s="5" t="str">
        <f t="shared" si="9"/>
        <v/>
      </c>
      <c r="J45" s="5" t="str">
        <f t="shared" si="10"/>
        <v/>
      </c>
      <c r="K45" s="5" t="str">
        <f t="shared" si="11"/>
        <v/>
      </c>
      <c r="L45" s="5"/>
      <c r="M45" s="5">
        <f t="shared" si="7"/>
        <v>0</v>
      </c>
      <c r="N45" s="5">
        <f t="shared" si="7"/>
        <v>0</v>
      </c>
      <c r="O45" s="5">
        <f t="shared" si="7"/>
        <v>0</v>
      </c>
      <c r="P45" s="5">
        <f t="shared" si="7"/>
        <v>0</v>
      </c>
      <c r="Q45" s="5">
        <f t="shared" si="7"/>
        <v>0</v>
      </c>
      <c r="R45" s="5">
        <f t="shared" si="7"/>
        <v>0</v>
      </c>
      <c r="S45" s="5">
        <f t="shared" si="7"/>
        <v>0</v>
      </c>
      <c r="T45" s="5">
        <f t="shared" si="7"/>
        <v>0</v>
      </c>
      <c r="U45" s="5">
        <f t="shared" si="7"/>
        <v>0</v>
      </c>
      <c r="V45" s="5">
        <f t="shared" si="7"/>
        <v>0</v>
      </c>
      <c r="W45" s="5">
        <f t="shared" si="7"/>
        <v>0</v>
      </c>
      <c r="X45" s="5">
        <f t="shared" si="7"/>
        <v>0</v>
      </c>
      <c r="Y45" s="5"/>
      <c r="Z45" s="5"/>
      <c r="AA45" s="5" t="str">
        <f>IF(ISERROR(
IF('Cadastro de Funcionários'!C49="","",'Cadastro de Funcionários'!C49)),"",IF('Cadastro de Funcionários'!C49="","",'Cadastro de Funcionários'!C49))</f>
        <v/>
      </c>
    </row>
    <row r="46" spans="1:27" ht="22.5" customHeight="1">
      <c r="A46" s="29"/>
      <c r="B46" s="5"/>
      <c r="C46" s="37"/>
      <c r="D46" s="37"/>
      <c r="E46" s="68"/>
      <c r="F46" s="68"/>
      <c r="G46" s="5"/>
      <c r="H46" s="5" t="str">
        <f t="shared" si="8"/>
        <v/>
      </c>
      <c r="I46" s="5" t="str">
        <f t="shared" si="9"/>
        <v/>
      </c>
      <c r="J46" s="5" t="str">
        <f t="shared" si="10"/>
        <v/>
      </c>
      <c r="K46" s="5" t="str">
        <f t="shared" si="11"/>
        <v/>
      </c>
      <c r="L46" s="5"/>
      <c r="M46" s="5">
        <f t="shared" si="7"/>
        <v>0</v>
      </c>
      <c r="N46" s="5">
        <f t="shared" si="7"/>
        <v>0</v>
      </c>
      <c r="O46" s="5">
        <f t="shared" si="7"/>
        <v>0</v>
      </c>
      <c r="P46" s="5">
        <f t="shared" si="7"/>
        <v>0</v>
      </c>
      <c r="Q46" s="5">
        <f t="shared" si="7"/>
        <v>0</v>
      </c>
      <c r="R46" s="5">
        <f t="shared" si="7"/>
        <v>0</v>
      </c>
      <c r="S46" s="5">
        <f t="shared" si="7"/>
        <v>0</v>
      </c>
      <c r="T46" s="5">
        <f t="shared" si="7"/>
        <v>0</v>
      </c>
      <c r="U46" s="5">
        <f t="shared" si="7"/>
        <v>0</v>
      </c>
      <c r="V46" s="5">
        <f t="shared" si="7"/>
        <v>0</v>
      </c>
      <c r="W46" s="5">
        <f t="shared" si="7"/>
        <v>0</v>
      </c>
      <c r="X46" s="5">
        <f t="shared" si="7"/>
        <v>0</v>
      </c>
      <c r="Y46" s="5"/>
      <c r="Z46" s="5"/>
      <c r="AA46" s="5" t="str">
        <f>IF(ISERROR(
IF('Cadastro de Funcionários'!C50="","",'Cadastro de Funcionários'!C50)),"",IF('Cadastro de Funcionários'!C50="","",'Cadastro de Funcionários'!C50))</f>
        <v/>
      </c>
    </row>
    <row r="47" spans="1:27" ht="22.5" customHeight="1">
      <c r="A47" s="29"/>
      <c r="B47" s="5"/>
      <c r="C47" s="37"/>
      <c r="D47" s="37"/>
      <c r="E47" s="68"/>
      <c r="F47" s="68"/>
      <c r="G47" s="5"/>
      <c r="H47" s="5" t="str">
        <f t="shared" si="8"/>
        <v/>
      </c>
      <c r="I47" s="5" t="str">
        <f t="shared" si="9"/>
        <v/>
      </c>
      <c r="J47" s="5" t="str">
        <f t="shared" si="10"/>
        <v/>
      </c>
      <c r="K47" s="5" t="str">
        <f t="shared" si="11"/>
        <v/>
      </c>
      <c r="L47" s="5"/>
      <c r="M47" s="5">
        <f t="shared" ref="M47:X56" si="12">IF(ISERROR(
IF(AND($H47&lt;=M$5,$J47&gt;=M$5),1,0)),"",IF(AND($H47&lt;=M$5,$J47&gt;=M$5),1,0))</f>
        <v>0</v>
      </c>
      <c r="N47" s="5">
        <f t="shared" si="12"/>
        <v>0</v>
      </c>
      <c r="O47" s="5">
        <f t="shared" si="12"/>
        <v>0</v>
      </c>
      <c r="P47" s="5">
        <f t="shared" si="12"/>
        <v>0</v>
      </c>
      <c r="Q47" s="5">
        <f t="shared" si="12"/>
        <v>0</v>
      </c>
      <c r="R47" s="5">
        <f t="shared" si="12"/>
        <v>0</v>
      </c>
      <c r="S47" s="5">
        <f t="shared" si="12"/>
        <v>0</v>
      </c>
      <c r="T47" s="5">
        <f t="shared" si="12"/>
        <v>0</v>
      </c>
      <c r="U47" s="5">
        <f t="shared" si="12"/>
        <v>0</v>
      </c>
      <c r="V47" s="5">
        <f t="shared" si="12"/>
        <v>0</v>
      </c>
      <c r="W47" s="5">
        <f t="shared" si="12"/>
        <v>0</v>
      </c>
      <c r="X47" s="5">
        <f t="shared" si="12"/>
        <v>0</v>
      </c>
      <c r="Y47" s="5"/>
      <c r="Z47" s="5"/>
      <c r="AA47" s="5" t="str">
        <f>IF(ISERROR(
IF('Cadastro de Funcionários'!C51="","",'Cadastro de Funcionários'!C51)),"",IF('Cadastro de Funcionários'!C51="","",'Cadastro de Funcionários'!C51))</f>
        <v/>
      </c>
    </row>
    <row r="48" spans="1:27" ht="22.5" customHeight="1">
      <c r="A48" s="29"/>
      <c r="B48" s="5"/>
      <c r="C48" s="37"/>
      <c r="D48" s="37"/>
      <c r="E48" s="68"/>
      <c r="F48" s="68"/>
      <c r="G48" s="5"/>
      <c r="H48" s="5" t="str">
        <f t="shared" si="8"/>
        <v/>
      </c>
      <c r="I48" s="5" t="str">
        <f t="shared" si="9"/>
        <v/>
      </c>
      <c r="J48" s="5" t="str">
        <f t="shared" si="10"/>
        <v/>
      </c>
      <c r="K48" s="5" t="str">
        <f t="shared" si="11"/>
        <v/>
      </c>
      <c r="L48" s="5"/>
      <c r="M48" s="5">
        <f t="shared" si="12"/>
        <v>0</v>
      </c>
      <c r="N48" s="5">
        <f t="shared" si="12"/>
        <v>0</v>
      </c>
      <c r="O48" s="5">
        <f t="shared" si="12"/>
        <v>0</v>
      </c>
      <c r="P48" s="5">
        <f t="shared" si="12"/>
        <v>0</v>
      </c>
      <c r="Q48" s="5">
        <f t="shared" si="12"/>
        <v>0</v>
      </c>
      <c r="R48" s="5">
        <f t="shared" si="12"/>
        <v>0</v>
      </c>
      <c r="S48" s="5">
        <f t="shared" si="12"/>
        <v>0</v>
      </c>
      <c r="T48" s="5">
        <f t="shared" si="12"/>
        <v>0</v>
      </c>
      <c r="U48" s="5">
        <f t="shared" si="12"/>
        <v>0</v>
      </c>
      <c r="V48" s="5">
        <f t="shared" si="12"/>
        <v>0</v>
      </c>
      <c r="W48" s="5">
        <f t="shared" si="12"/>
        <v>0</v>
      </c>
      <c r="X48" s="5">
        <f t="shared" si="12"/>
        <v>0</v>
      </c>
      <c r="Y48" s="5"/>
      <c r="Z48" s="5"/>
      <c r="AA48" s="5" t="str">
        <f>IF(ISERROR(
IF('Cadastro de Funcionários'!C52="","",'Cadastro de Funcionários'!C52)),"",IF('Cadastro de Funcionários'!C52="","",'Cadastro de Funcionários'!C52))</f>
        <v/>
      </c>
    </row>
    <row r="49" spans="1:27" ht="22.5" customHeight="1">
      <c r="A49" s="29"/>
      <c r="B49" s="5"/>
      <c r="C49" s="37"/>
      <c r="D49" s="37"/>
      <c r="E49" s="68"/>
      <c r="F49" s="68"/>
      <c r="G49" s="5"/>
      <c r="H49" s="5" t="str">
        <f t="shared" si="8"/>
        <v/>
      </c>
      <c r="I49" s="5" t="str">
        <f t="shared" si="9"/>
        <v/>
      </c>
      <c r="J49" s="5" t="str">
        <f t="shared" si="10"/>
        <v/>
      </c>
      <c r="K49" s="5" t="str">
        <f t="shared" si="11"/>
        <v/>
      </c>
      <c r="L49" s="5"/>
      <c r="M49" s="5">
        <f t="shared" si="12"/>
        <v>0</v>
      </c>
      <c r="N49" s="5">
        <f t="shared" si="12"/>
        <v>0</v>
      </c>
      <c r="O49" s="5">
        <f t="shared" si="12"/>
        <v>0</v>
      </c>
      <c r="P49" s="5">
        <f t="shared" si="12"/>
        <v>0</v>
      </c>
      <c r="Q49" s="5">
        <f t="shared" si="12"/>
        <v>0</v>
      </c>
      <c r="R49" s="5">
        <f t="shared" si="12"/>
        <v>0</v>
      </c>
      <c r="S49" s="5">
        <f t="shared" si="12"/>
        <v>0</v>
      </c>
      <c r="T49" s="5">
        <f t="shared" si="12"/>
        <v>0</v>
      </c>
      <c r="U49" s="5">
        <f t="shared" si="12"/>
        <v>0</v>
      </c>
      <c r="V49" s="5">
        <f t="shared" si="12"/>
        <v>0</v>
      </c>
      <c r="W49" s="5">
        <f t="shared" si="12"/>
        <v>0</v>
      </c>
      <c r="X49" s="5">
        <f t="shared" si="12"/>
        <v>0</v>
      </c>
      <c r="Y49" s="5"/>
      <c r="Z49" s="5"/>
      <c r="AA49" s="5" t="str">
        <f>IF(ISERROR(
IF('Cadastro de Funcionários'!C53="","",'Cadastro de Funcionários'!C53)),"",IF('Cadastro de Funcionários'!C53="","",'Cadastro de Funcionários'!C53))</f>
        <v/>
      </c>
    </row>
    <row r="50" spans="1:27" ht="22.5" customHeight="1">
      <c r="A50" s="29"/>
      <c r="B50" s="5"/>
      <c r="C50" s="37"/>
      <c r="D50" s="37"/>
      <c r="E50" s="68"/>
      <c r="F50" s="68"/>
      <c r="G50" s="5"/>
      <c r="H50" s="5" t="str">
        <f t="shared" si="8"/>
        <v/>
      </c>
      <c r="I50" s="5" t="str">
        <f t="shared" si="9"/>
        <v/>
      </c>
      <c r="J50" s="5" t="str">
        <f t="shared" si="10"/>
        <v/>
      </c>
      <c r="K50" s="5" t="str">
        <f t="shared" si="11"/>
        <v/>
      </c>
      <c r="L50" s="5"/>
      <c r="M50" s="5">
        <f t="shared" si="12"/>
        <v>0</v>
      </c>
      <c r="N50" s="5">
        <f t="shared" si="12"/>
        <v>0</v>
      </c>
      <c r="O50" s="5">
        <f t="shared" si="12"/>
        <v>0</v>
      </c>
      <c r="P50" s="5">
        <f t="shared" si="12"/>
        <v>0</v>
      </c>
      <c r="Q50" s="5">
        <f t="shared" si="12"/>
        <v>0</v>
      </c>
      <c r="R50" s="5">
        <f t="shared" si="12"/>
        <v>0</v>
      </c>
      <c r="S50" s="5">
        <f t="shared" si="12"/>
        <v>0</v>
      </c>
      <c r="T50" s="5">
        <f t="shared" si="12"/>
        <v>0</v>
      </c>
      <c r="U50" s="5">
        <f t="shared" si="12"/>
        <v>0</v>
      </c>
      <c r="V50" s="5">
        <f t="shared" si="12"/>
        <v>0</v>
      </c>
      <c r="W50" s="5">
        <f t="shared" si="12"/>
        <v>0</v>
      </c>
      <c r="X50" s="5">
        <f t="shared" si="12"/>
        <v>0</v>
      </c>
      <c r="Y50" s="5"/>
      <c r="Z50" s="5"/>
      <c r="AA50" s="5" t="str">
        <f>IF(ISERROR(
IF('Cadastro de Funcionários'!C54="","",'Cadastro de Funcionários'!C54)),"",IF('Cadastro de Funcionários'!C54="","",'Cadastro de Funcionários'!C54))</f>
        <v/>
      </c>
    </row>
    <row r="51" spans="1:27" ht="22.5" customHeight="1">
      <c r="A51" s="29"/>
      <c r="B51" s="5"/>
      <c r="C51" s="37"/>
      <c r="D51" s="37"/>
      <c r="E51" s="68"/>
      <c r="F51" s="68"/>
      <c r="G51" s="5"/>
      <c r="H51" s="5" t="str">
        <f t="shared" si="8"/>
        <v/>
      </c>
      <c r="I51" s="5" t="str">
        <f t="shared" si="9"/>
        <v/>
      </c>
      <c r="J51" s="5" t="str">
        <f t="shared" si="10"/>
        <v/>
      </c>
      <c r="K51" s="5" t="str">
        <f t="shared" si="11"/>
        <v/>
      </c>
      <c r="L51" s="5"/>
      <c r="M51" s="5">
        <f t="shared" si="12"/>
        <v>0</v>
      </c>
      <c r="N51" s="5">
        <f t="shared" si="12"/>
        <v>0</v>
      </c>
      <c r="O51" s="5">
        <f t="shared" si="12"/>
        <v>0</v>
      </c>
      <c r="P51" s="5">
        <f t="shared" si="12"/>
        <v>0</v>
      </c>
      <c r="Q51" s="5">
        <f t="shared" si="12"/>
        <v>0</v>
      </c>
      <c r="R51" s="5">
        <f t="shared" si="12"/>
        <v>0</v>
      </c>
      <c r="S51" s="5">
        <f t="shared" si="12"/>
        <v>0</v>
      </c>
      <c r="T51" s="5">
        <f t="shared" si="12"/>
        <v>0</v>
      </c>
      <c r="U51" s="5">
        <f t="shared" si="12"/>
        <v>0</v>
      </c>
      <c r="V51" s="5">
        <f t="shared" si="12"/>
        <v>0</v>
      </c>
      <c r="W51" s="5">
        <f t="shared" si="12"/>
        <v>0</v>
      </c>
      <c r="X51" s="5">
        <f t="shared" si="12"/>
        <v>0</v>
      </c>
      <c r="Y51" s="5"/>
      <c r="Z51" s="5"/>
      <c r="AA51" s="5" t="str">
        <f>IF(ISERROR(
IF('Cadastro de Funcionários'!C55="","",'Cadastro de Funcionários'!C55)),"",IF('Cadastro de Funcionários'!C55="","",'Cadastro de Funcionários'!C55))</f>
        <v/>
      </c>
    </row>
    <row r="52" spans="1:27" ht="22.5" customHeight="1">
      <c r="A52" s="29"/>
      <c r="B52" s="5"/>
      <c r="C52" s="37"/>
      <c r="D52" s="37"/>
      <c r="E52" s="68"/>
      <c r="F52" s="68"/>
      <c r="G52" s="5"/>
      <c r="H52" s="5" t="str">
        <f t="shared" si="8"/>
        <v/>
      </c>
      <c r="I52" s="5" t="str">
        <f t="shared" si="9"/>
        <v/>
      </c>
      <c r="J52" s="5" t="str">
        <f t="shared" si="10"/>
        <v/>
      </c>
      <c r="K52" s="5" t="str">
        <f t="shared" si="11"/>
        <v/>
      </c>
      <c r="L52" s="5"/>
      <c r="M52" s="5">
        <f t="shared" si="12"/>
        <v>0</v>
      </c>
      <c r="N52" s="5">
        <f t="shared" si="12"/>
        <v>0</v>
      </c>
      <c r="O52" s="5">
        <f t="shared" si="12"/>
        <v>0</v>
      </c>
      <c r="P52" s="5">
        <f t="shared" si="12"/>
        <v>0</v>
      </c>
      <c r="Q52" s="5">
        <f t="shared" si="12"/>
        <v>0</v>
      </c>
      <c r="R52" s="5">
        <f t="shared" si="12"/>
        <v>0</v>
      </c>
      <c r="S52" s="5">
        <f t="shared" si="12"/>
        <v>0</v>
      </c>
      <c r="T52" s="5">
        <f t="shared" si="12"/>
        <v>0</v>
      </c>
      <c r="U52" s="5">
        <f t="shared" si="12"/>
        <v>0</v>
      </c>
      <c r="V52" s="5">
        <f t="shared" si="12"/>
        <v>0</v>
      </c>
      <c r="W52" s="5">
        <f t="shared" si="12"/>
        <v>0</v>
      </c>
      <c r="X52" s="5">
        <f t="shared" si="12"/>
        <v>0</v>
      </c>
      <c r="Y52" s="5"/>
      <c r="Z52" s="5"/>
      <c r="AA52" s="5" t="str">
        <f>IF(ISERROR(
IF('Cadastro de Funcionários'!C56="","",'Cadastro de Funcionários'!C56)),"",IF('Cadastro de Funcionários'!C56="","",'Cadastro de Funcionários'!C56))</f>
        <v/>
      </c>
    </row>
    <row r="53" spans="1:27" ht="22.5" customHeight="1">
      <c r="A53" s="29"/>
      <c r="B53" s="5"/>
      <c r="C53" s="37"/>
      <c r="D53" s="37"/>
      <c r="E53" s="68"/>
      <c r="F53" s="68"/>
      <c r="G53" s="5"/>
      <c r="H53" s="5" t="str">
        <f t="shared" si="8"/>
        <v/>
      </c>
      <c r="I53" s="5" t="str">
        <f t="shared" si="9"/>
        <v/>
      </c>
      <c r="J53" s="5" t="str">
        <f t="shared" si="10"/>
        <v/>
      </c>
      <c r="K53" s="5" t="str">
        <f t="shared" si="11"/>
        <v/>
      </c>
      <c r="L53" s="5"/>
      <c r="M53" s="5">
        <f t="shared" si="12"/>
        <v>0</v>
      </c>
      <c r="N53" s="5">
        <f t="shared" si="12"/>
        <v>0</v>
      </c>
      <c r="O53" s="5">
        <f t="shared" si="12"/>
        <v>0</v>
      </c>
      <c r="P53" s="5">
        <f t="shared" si="12"/>
        <v>0</v>
      </c>
      <c r="Q53" s="5">
        <f t="shared" si="12"/>
        <v>0</v>
      </c>
      <c r="R53" s="5">
        <f t="shared" si="12"/>
        <v>0</v>
      </c>
      <c r="S53" s="5">
        <f t="shared" si="12"/>
        <v>0</v>
      </c>
      <c r="T53" s="5">
        <f t="shared" si="12"/>
        <v>0</v>
      </c>
      <c r="U53" s="5">
        <f t="shared" si="12"/>
        <v>0</v>
      </c>
      <c r="V53" s="5">
        <f t="shared" si="12"/>
        <v>0</v>
      </c>
      <c r="W53" s="5">
        <f t="shared" si="12"/>
        <v>0</v>
      </c>
      <c r="X53" s="5">
        <f t="shared" si="12"/>
        <v>0</v>
      </c>
      <c r="Y53" s="5"/>
      <c r="Z53" s="5"/>
      <c r="AA53" s="5" t="str">
        <f>IF(ISERROR(
IF('Cadastro de Funcionários'!C57="","",'Cadastro de Funcionários'!C57)),"",IF('Cadastro de Funcionários'!C57="","",'Cadastro de Funcionários'!C57))</f>
        <v/>
      </c>
    </row>
    <row r="54" spans="1:27" ht="22.5" customHeight="1">
      <c r="A54" s="29"/>
      <c r="B54" s="5"/>
      <c r="C54" s="37"/>
      <c r="D54" s="37"/>
      <c r="E54" s="68"/>
      <c r="F54" s="68"/>
      <c r="G54" s="5"/>
      <c r="H54" s="5" t="str">
        <f t="shared" si="8"/>
        <v/>
      </c>
      <c r="I54" s="5" t="str">
        <f t="shared" si="9"/>
        <v/>
      </c>
      <c r="J54" s="5" t="str">
        <f t="shared" si="10"/>
        <v/>
      </c>
      <c r="K54" s="5" t="str">
        <f t="shared" si="11"/>
        <v/>
      </c>
      <c r="L54" s="5"/>
      <c r="M54" s="5">
        <f t="shared" si="12"/>
        <v>0</v>
      </c>
      <c r="N54" s="5">
        <f t="shared" si="12"/>
        <v>0</v>
      </c>
      <c r="O54" s="5">
        <f t="shared" si="12"/>
        <v>0</v>
      </c>
      <c r="P54" s="5">
        <f t="shared" si="12"/>
        <v>0</v>
      </c>
      <c r="Q54" s="5">
        <f t="shared" si="12"/>
        <v>0</v>
      </c>
      <c r="R54" s="5">
        <f t="shared" si="12"/>
        <v>0</v>
      </c>
      <c r="S54" s="5">
        <f t="shared" si="12"/>
        <v>0</v>
      </c>
      <c r="T54" s="5">
        <f t="shared" si="12"/>
        <v>0</v>
      </c>
      <c r="U54" s="5">
        <f t="shared" si="12"/>
        <v>0</v>
      </c>
      <c r="V54" s="5">
        <f t="shared" si="12"/>
        <v>0</v>
      </c>
      <c r="W54" s="5">
        <f t="shared" si="12"/>
        <v>0</v>
      </c>
      <c r="X54" s="5">
        <f t="shared" si="12"/>
        <v>0</v>
      </c>
      <c r="Y54" s="5"/>
      <c r="Z54" s="5"/>
      <c r="AA54" s="5" t="str">
        <f>IF(ISERROR(
IF('Cadastro de Funcionários'!C58="","",'Cadastro de Funcionários'!C58)),"",IF('Cadastro de Funcionários'!C58="","",'Cadastro de Funcionários'!C58))</f>
        <v/>
      </c>
    </row>
    <row r="55" spans="1:27" ht="22.5" customHeight="1">
      <c r="A55" s="29"/>
      <c r="B55" s="5"/>
      <c r="C55" s="37"/>
      <c r="D55" s="37"/>
      <c r="E55" s="68"/>
      <c r="F55" s="68"/>
      <c r="G55" s="5"/>
      <c r="H55" s="5" t="str">
        <f t="shared" si="8"/>
        <v/>
      </c>
      <c r="I55" s="5" t="str">
        <f t="shared" si="9"/>
        <v/>
      </c>
      <c r="J55" s="5" t="str">
        <f t="shared" si="10"/>
        <v/>
      </c>
      <c r="K55" s="5" t="str">
        <f t="shared" si="11"/>
        <v/>
      </c>
      <c r="L55" s="5"/>
      <c r="M55" s="5">
        <f t="shared" si="12"/>
        <v>0</v>
      </c>
      <c r="N55" s="5">
        <f t="shared" si="12"/>
        <v>0</v>
      </c>
      <c r="O55" s="5">
        <f t="shared" si="12"/>
        <v>0</v>
      </c>
      <c r="P55" s="5">
        <f t="shared" si="12"/>
        <v>0</v>
      </c>
      <c r="Q55" s="5">
        <f t="shared" si="12"/>
        <v>0</v>
      </c>
      <c r="R55" s="5">
        <f t="shared" si="12"/>
        <v>0</v>
      </c>
      <c r="S55" s="5">
        <f t="shared" si="12"/>
        <v>0</v>
      </c>
      <c r="T55" s="5">
        <f t="shared" si="12"/>
        <v>0</v>
      </c>
      <c r="U55" s="5">
        <f t="shared" si="12"/>
        <v>0</v>
      </c>
      <c r="V55" s="5">
        <f t="shared" si="12"/>
        <v>0</v>
      </c>
      <c r="W55" s="5">
        <f t="shared" si="12"/>
        <v>0</v>
      </c>
      <c r="X55" s="5">
        <f t="shared" si="12"/>
        <v>0</v>
      </c>
      <c r="Y55" s="5"/>
      <c r="Z55" s="5"/>
      <c r="AA55" s="5" t="str">
        <f>IF(ISERROR(
IF('Cadastro de Funcionários'!C59="","",'Cadastro de Funcionários'!C59)),"",IF('Cadastro de Funcionários'!C59="","",'Cadastro de Funcionários'!C59))</f>
        <v/>
      </c>
    </row>
    <row r="56" spans="1:27" ht="22.5" customHeight="1">
      <c r="A56" s="29"/>
      <c r="B56" s="5"/>
      <c r="C56" s="37"/>
      <c r="D56" s="37"/>
      <c r="E56" s="68"/>
      <c r="F56" s="68"/>
      <c r="G56" s="5"/>
      <c r="H56" s="5" t="str">
        <f t="shared" si="8"/>
        <v/>
      </c>
      <c r="I56" s="5" t="str">
        <f t="shared" si="9"/>
        <v/>
      </c>
      <c r="J56" s="5" t="str">
        <f t="shared" si="10"/>
        <v/>
      </c>
      <c r="K56" s="5" t="str">
        <f t="shared" si="11"/>
        <v/>
      </c>
      <c r="L56" s="5"/>
      <c r="M56" s="5">
        <f t="shared" si="12"/>
        <v>0</v>
      </c>
      <c r="N56" s="5">
        <f t="shared" si="12"/>
        <v>0</v>
      </c>
      <c r="O56" s="5">
        <f t="shared" si="12"/>
        <v>0</v>
      </c>
      <c r="P56" s="5">
        <f t="shared" si="12"/>
        <v>0</v>
      </c>
      <c r="Q56" s="5">
        <f t="shared" si="12"/>
        <v>0</v>
      </c>
      <c r="R56" s="5">
        <f t="shared" si="12"/>
        <v>0</v>
      </c>
      <c r="S56" s="5">
        <f t="shared" si="12"/>
        <v>0</v>
      </c>
      <c r="T56" s="5">
        <f t="shared" si="12"/>
        <v>0</v>
      </c>
      <c r="U56" s="5">
        <f t="shared" si="12"/>
        <v>0</v>
      </c>
      <c r="V56" s="5">
        <f t="shared" si="12"/>
        <v>0</v>
      </c>
      <c r="W56" s="5">
        <f t="shared" si="12"/>
        <v>0</v>
      </c>
      <c r="X56" s="5">
        <f t="shared" si="12"/>
        <v>0</v>
      </c>
      <c r="Y56" s="5"/>
      <c r="Z56" s="5"/>
      <c r="AA56" s="5" t="str">
        <f>IF(ISERROR(
IF('Cadastro de Funcionários'!C60="","",'Cadastro de Funcionários'!C60)),"",IF('Cadastro de Funcionários'!C60="","",'Cadastro de Funcionários'!C60))</f>
        <v/>
      </c>
    </row>
    <row r="57" spans="1:27" ht="22.5" customHeight="1">
      <c r="A57" s="29"/>
      <c r="B57" s="5"/>
      <c r="C57" s="37"/>
      <c r="D57" s="37"/>
      <c r="E57" s="68"/>
      <c r="F57" s="68"/>
      <c r="G57" s="5"/>
      <c r="H57" s="5" t="str">
        <f t="shared" si="8"/>
        <v/>
      </c>
      <c r="I57" s="5" t="str">
        <f t="shared" si="9"/>
        <v/>
      </c>
      <c r="J57" s="5" t="str">
        <f t="shared" si="10"/>
        <v/>
      </c>
      <c r="K57" s="5" t="str">
        <f t="shared" si="11"/>
        <v/>
      </c>
      <c r="L57" s="5"/>
      <c r="M57" s="5">
        <f t="shared" ref="M57:X66" si="13">IF(ISERROR(
IF(AND($H57&lt;=M$5,$J57&gt;=M$5),1,0)),"",IF(AND($H57&lt;=M$5,$J57&gt;=M$5),1,0))</f>
        <v>0</v>
      </c>
      <c r="N57" s="5">
        <f t="shared" si="13"/>
        <v>0</v>
      </c>
      <c r="O57" s="5">
        <f t="shared" si="13"/>
        <v>0</v>
      </c>
      <c r="P57" s="5">
        <f t="shared" si="13"/>
        <v>0</v>
      </c>
      <c r="Q57" s="5">
        <f t="shared" si="13"/>
        <v>0</v>
      </c>
      <c r="R57" s="5">
        <f t="shared" si="13"/>
        <v>0</v>
      </c>
      <c r="S57" s="5">
        <f t="shared" si="13"/>
        <v>0</v>
      </c>
      <c r="T57" s="5">
        <f t="shared" si="13"/>
        <v>0</v>
      </c>
      <c r="U57" s="5">
        <f t="shared" si="13"/>
        <v>0</v>
      </c>
      <c r="V57" s="5">
        <f t="shared" si="13"/>
        <v>0</v>
      </c>
      <c r="W57" s="5">
        <f t="shared" si="13"/>
        <v>0</v>
      </c>
      <c r="X57" s="5">
        <f t="shared" si="13"/>
        <v>0</v>
      </c>
      <c r="Y57" s="5"/>
      <c r="Z57" s="5"/>
      <c r="AA57" s="5" t="str">
        <f>IF(ISERROR(
IF('Cadastro de Funcionários'!C61="","",'Cadastro de Funcionários'!C61)),"",IF('Cadastro de Funcionários'!C61="","",'Cadastro de Funcionários'!C61))</f>
        <v/>
      </c>
    </row>
    <row r="58" spans="1:27" ht="22.5" customHeight="1">
      <c r="A58" s="29"/>
      <c r="B58" s="5"/>
      <c r="C58" s="37"/>
      <c r="D58" s="37"/>
      <c r="E58" s="68"/>
      <c r="F58" s="68"/>
      <c r="G58" s="5"/>
      <c r="H58" s="5" t="str">
        <f t="shared" si="8"/>
        <v/>
      </c>
      <c r="I58" s="5" t="str">
        <f t="shared" si="9"/>
        <v/>
      </c>
      <c r="J58" s="5" t="str">
        <f t="shared" si="10"/>
        <v/>
      </c>
      <c r="K58" s="5" t="str">
        <f t="shared" si="11"/>
        <v/>
      </c>
      <c r="L58" s="5"/>
      <c r="M58" s="5">
        <f t="shared" si="13"/>
        <v>0</v>
      </c>
      <c r="N58" s="5">
        <f t="shared" si="13"/>
        <v>0</v>
      </c>
      <c r="O58" s="5">
        <f t="shared" si="13"/>
        <v>0</v>
      </c>
      <c r="P58" s="5">
        <f t="shared" si="13"/>
        <v>0</v>
      </c>
      <c r="Q58" s="5">
        <f t="shared" si="13"/>
        <v>0</v>
      </c>
      <c r="R58" s="5">
        <f t="shared" si="13"/>
        <v>0</v>
      </c>
      <c r="S58" s="5">
        <f t="shared" si="13"/>
        <v>0</v>
      </c>
      <c r="T58" s="5">
        <f t="shared" si="13"/>
        <v>0</v>
      </c>
      <c r="U58" s="5">
        <f t="shared" si="13"/>
        <v>0</v>
      </c>
      <c r="V58" s="5">
        <f t="shared" si="13"/>
        <v>0</v>
      </c>
      <c r="W58" s="5">
        <f t="shared" si="13"/>
        <v>0</v>
      </c>
      <c r="X58" s="5">
        <f t="shared" si="13"/>
        <v>0</v>
      </c>
      <c r="Y58" s="5"/>
      <c r="Z58" s="5"/>
      <c r="AA58" s="5" t="str">
        <f>IF(ISERROR(
IF('Cadastro de Funcionários'!C62="","",'Cadastro de Funcionários'!C62)),"",IF('Cadastro de Funcionários'!C62="","",'Cadastro de Funcionários'!C62))</f>
        <v/>
      </c>
    </row>
    <row r="59" spans="1:27" ht="22.5" customHeight="1">
      <c r="A59" s="29"/>
      <c r="B59" s="5"/>
      <c r="C59" s="37"/>
      <c r="D59" s="37"/>
      <c r="E59" s="68"/>
      <c r="F59" s="68"/>
      <c r="G59" s="5"/>
      <c r="H59" s="5" t="str">
        <f t="shared" si="8"/>
        <v/>
      </c>
      <c r="I59" s="5" t="str">
        <f t="shared" si="9"/>
        <v/>
      </c>
      <c r="J59" s="5" t="str">
        <f t="shared" si="10"/>
        <v/>
      </c>
      <c r="K59" s="5" t="str">
        <f t="shared" si="11"/>
        <v/>
      </c>
      <c r="L59" s="5"/>
      <c r="M59" s="5">
        <f t="shared" si="13"/>
        <v>0</v>
      </c>
      <c r="N59" s="5">
        <f t="shared" si="13"/>
        <v>0</v>
      </c>
      <c r="O59" s="5">
        <f t="shared" si="13"/>
        <v>0</v>
      </c>
      <c r="P59" s="5">
        <f t="shared" si="13"/>
        <v>0</v>
      </c>
      <c r="Q59" s="5">
        <f t="shared" si="13"/>
        <v>0</v>
      </c>
      <c r="R59" s="5">
        <f t="shared" si="13"/>
        <v>0</v>
      </c>
      <c r="S59" s="5">
        <f t="shared" si="13"/>
        <v>0</v>
      </c>
      <c r="T59" s="5">
        <f t="shared" si="13"/>
        <v>0</v>
      </c>
      <c r="U59" s="5">
        <f t="shared" si="13"/>
        <v>0</v>
      </c>
      <c r="V59" s="5">
        <f t="shared" si="13"/>
        <v>0</v>
      </c>
      <c r="W59" s="5">
        <f t="shared" si="13"/>
        <v>0</v>
      </c>
      <c r="X59" s="5">
        <f t="shared" si="13"/>
        <v>0</v>
      </c>
      <c r="Y59" s="5"/>
      <c r="Z59" s="5"/>
      <c r="AA59" s="5" t="str">
        <f>IF(ISERROR(
IF('Cadastro de Funcionários'!C63="","",'Cadastro de Funcionários'!C63)),"",IF('Cadastro de Funcionários'!C63="","",'Cadastro de Funcionários'!C63))</f>
        <v/>
      </c>
    </row>
    <row r="60" spans="1:27" ht="22.5" customHeight="1">
      <c r="A60" s="29"/>
      <c r="B60" s="5"/>
      <c r="C60" s="37"/>
      <c r="D60" s="37"/>
      <c r="E60" s="68"/>
      <c r="F60" s="68"/>
      <c r="G60" s="5"/>
      <c r="H60" s="5" t="str">
        <f t="shared" si="8"/>
        <v/>
      </c>
      <c r="I60" s="5" t="str">
        <f t="shared" si="9"/>
        <v/>
      </c>
      <c r="J60" s="5" t="str">
        <f t="shared" si="10"/>
        <v/>
      </c>
      <c r="K60" s="5" t="str">
        <f t="shared" si="11"/>
        <v/>
      </c>
      <c r="L60" s="5"/>
      <c r="M60" s="5">
        <f t="shared" si="13"/>
        <v>0</v>
      </c>
      <c r="N60" s="5">
        <f t="shared" si="13"/>
        <v>0</v>
      </c>
      <c r="O60" s="5">
        <f t="shared" si="13"/>
        <v>0</v>
      </c>
      <c r="P60" s="5">
        <f t="shared" si="13"/>
        <v>0</v>
      </c>
      <c r="Q60" s="5">
        <f t="shared" si="13"/>
        <v>0</v>
      </c>
      <c r="R60" s="5">
        <f t="shared" si="13"/>
        <v>0</v>
      </c>
      <c r="S60" s="5">
        <f t="shared" si="13"/>
        <v>0</v>
      </c>
      <c r="T60" s="5">
        <f t="shared" si="13"/>
        <v>0</v>
      </c>
      <c r="U60" s="5">
        <f t="shared" si="13"/>
        <v>0</v>
      </c>
      <c r="V60" s="5">
        <f t="shared" si="13"/>
        <v>0</v>
      </c>
      <c r="W60" s="5">
        <f t="shared" si="13"/>
        <v>0</v>
      </c>
      <c r="X60" s="5">
        <f t="shared" si="13"/>
        <v>0</v>
      </c>
      <c r="Y60" s="5"/>
      <c r="Z60" s="5"/>
      <c r="AA60" s="5" t="str">
        <f>IF(ISERROR(
IF('Cadastro de Funcionários'!C64="","",'Cadastro de Funcionários'!C64)),"",IF('Cadastro de Funcionários'!C64="","",'Cadastro de Funcionários'!C64))</f>
        <v/>
      </c>
    </row>
    <row r="61" spans="1:27" ht="22.5" customHeight="1">
      <c r="A61" s="29"/>
      <c r="B61" s="5"/>
      <c r="C61" s="37"/>
      <c r="D61" s="37"/>
      <c r="E61" s="68"/>
      <c r="F61" s="68"/>
      <c r="G61" s="5"/>
      <c r="H61" s="5" t="str">
        <f t="shared" si="8"/>
        <v/>
      </c>
      <c r="I61" s="5" t="str">
        <f t="shared" si="9"/>
        <v/>
      </c>
      <c r="J61" s="5" t="str">
        <f t="shared" si="10"/>
        <v/>
      </c>
      <c r="K61" s="5" t="str">
        <f t="shared" si="11"/>
        <v/>
      </c>
      <c r="L61" s="5"/>
      <c r="M61" s="5">
        <f t="shared" si="13"/>
        <v>0</v>
      </c>
      <c r="N61" s="5">
        <f t="shared" si="13"/>
        <v>0</v>
      </c>
      <c r="O61" s="5">
        <f t="shared" si="13"/>
        <v>0</v>
      </c>
      <c r="P61" s="5">
        <f t="shared" si="13"/>
        <v>0</v>
      </c>
      <c r="Q61" s="5">
        <f t="shared" si="13"/>
        <v>0</v>
      </c>
      <c r="R61" s="5">
        <f t="shared" si="13"/>
        <v>0</v>
      </c>
      <c r="S61" s="5">
        <f t="shared" si="13"/>
        <v>0</v>
      </c>
      <c r="T61" s="5">
        <f t="shared" si="13"/>
        <v>0</v>
      </c>
      <c r="U61" s="5">
        <f t="shared" si="13"/>
        <v>0</v>
      </c>
      <c r="V61" s="5">
        <f t="shared" si="13"/>
        <v>0</v>
      </c>
      <c r="W61" s="5">
        <f t="shared" si="13"/>
        <v>0</v>
      </c>
      <c r="X61" s="5">
        <f t="shared" si="13"/>
        <v>0</v>
      </c>
      <c r="Y61" s="5"/>
      <c r="Z61" s="5"/>
      <c r="AA61" s="5" t="str">
        <f>IF(ISERROR(
IF('Cadastro de Funcionários'!C65="","",'Cadastro de Funcionários'!C65)),"",IF('Cadastro de Funcionários'!C65="","",'Cadastro de Funcionários'!C65))</f>
        <v/>
      </c>
    </row>
    <row r="62" spans="1:27" ht="22.5" customHeight="1">
      <c r="A62" s="29"/>
      <c r="B62" s="5"/>
      <c r="C62" s="37"/>
      <c r="D62" s="37"/>
      <c r="E62" s="68"/>
      <c r="F62" s="68"/>
      <c r="G62" s="5"/>
      <c r="H62" s="5" t="str">
        <f t="shared" si="8"/>
        <v/>
      </c>
      <c r="I62" s="5" t="str">
        <f t="shared" si="9"/>
        <v/>
      </c>
      <c r="J62" s="5" t="str">
        <f t="shared" si="10"/>
        <v/>
      </c>
      <c r="K62" s="5" t="str">
        <f t="shared" si="11"/>
        <v/>
      </c>
      <c r="L62" s="5"/>
      <c r="M62" s="5">
        <f t="shared" si="13"/>
        <v>0</v>
      </c>
      <c r="N62" s="5">
        <f t="shared" si="13"/>
        <v>0</v>
      </c>
      <c r="O62" s="5">
        <f t="shared" si="13"/>
        <v>0</v>
      </c>
      <c r="P62" s="5">
        <f t="shared" si="13"/>
        <v>0</v>
      </c>
      <c r="Q62" s="5">
        <f t="shared" si="13"/>
        <v>0</v>
      </c>
      <c r="R62" s="5">
        <f t="shared" si="13"/>
        <v>0</v>
      </c>
      <c r="S62" s="5">
        <f t="shared" si="13"/>
        <v>0</v>
      </c>
      <c r="T62" s="5">
        <f t="shared" si="13"/>
        <v>0</v>
      </c>
      <c r="U62" s="5">
        <f t="shared" si="13"/>
        <v>0</v>
      </c>
      <c r="V62" s="5">
        <f t="shared" si="13"/>
        <v>0</v>
      </c>
      <c r="W62" s="5">
        <f t="shared" si="13"/>
        <v>0</v>
      </c>
      <c r="X62" s="5">
        <f t="shared" si="13"/>
        <v>0</v>
      </c>
      <c r="Y62" s="5"/>
      <c r="Z62" s="5"/>
      <c r="AA62" s="5" t="str">
        <f>IF(ISERROR(
IF('Cadastro de Funcionários'!C66="","",'Cadastro de Funcionários'!C66)),"",IF('Cadastro de Funcionários'!C66="","",'Cadastro de Funcionários'!C66))</f>
        <v/>
      </c>
    </row>
    <row r="63" spans="1:27" ht="22.5" customHeight="1">
      <c r="A63" s="29"/>
      <c r="B63" s="5"/>
      <c r="C63" s="37"/>
      <c r="D63" s="37"/>
      <c r="E63" s="68"/>
      <c r="F63" s="68"/>
      <c r="G63" s="5"/>
      <c r="H63" s="5" t="str">
        <f t="shared" si="8"/>
        <v/>
      </c>
      <c r="I63" s="5" t="str">
        <f t="shared" si="9"/>
        <v/>
      </c>
      <c r="J63" s="5" t="str">
        <f t="shared" si="10"/>
        <v/>
      </c>
      <c r="K63" s="5" t="str">
        <f t="shared" si="11"/>
        <v/>
      </c>
      <c r="L63" s="5"/>
      <c r="M63" s="5">
        <f t="shared" si="13"/>
        <v>0</v>
      </c>
      <c r="N63" s="5">
        <f t="shared" si="13"/>
        <v>0</v>
      </c>
      <c r="O63" s="5">
        <f t="shared" si="13"/>
        <v>0</v>
      </c>
      <c r="P63" s="5">
        <f t="shared" si="13"/>
        <v>0</v>
      </c>
      <c r="Q63" s="5">
        <f t="shared" si="13"/>
        <v>0</v>
      </c>
      <c r="R63" s="5">
        <f t="shared" si="13"/>
        <v>0</v>
      </c>
      <c r="S63" s="5">
        <f t="shared" si="13"/>
        <v>0</v>
      </c>
      <c r="T63" s="5">
        <f t="shared" si="13"/>
        <v>0</v>
      </c>
      <c r="U63" s="5">
        <f t="shared" si="13"/>
        <v>0</v>
      </c>
      <c r="V63" s="5">
        <f t="shared" si="13"/>
        <v>0</v>
      </c>
      <c r="W63" s="5">
        <f t="shared" si="13"/>
        <v>0</v>
      </c>
      <c r="X63" s="5">
        <f t="shared" si="13"/>
        <v>0</v>
      </c>
      <c r="Y63" s="5"/>
      <c r="Z63" s="5"/>
      <c r="AA63" s="5" t="str">
        <f>IF(ISERROR(
IF('Cadastro de Funcionários'!C67="","",'Cadastro de Funcionários'!C67)),"",IF('Cadastro de Funcionários'!C67="","",'Cadastro de Funcionários'!C67))</f>
        <v/>
      </c>
    </row>
    <row r="64" spans="1:27" ht="22.5" customHeight="1">
      <c r="A64" s="29"/>
      <c r="B64" s="5"/>
      <c r="C64" s="37"/>
      <c r="D64" s="37"/>
      <c r="E64" s="68"/>
      <c r="F64" s="68"/>
      <c r="G64" s="5"/>
      <c r="H64" s="5" t="str">
        <f t="shared" si="8"/>
        <v/>
      </c>
      <c r="I64" s="5" t="str">
        <f t="shared" si="9"/>
        <v/>
      </c>
      <c r="J64" s="5" t="str">
        <f t="shared" si="10"/>
        <v/>
      </c>
      <c r="K64" s="5" t="str">
        <f t="shared" si="11"/>
        <v/>
      </c>
      <c r="L64" s="5"/>
      <c r="M64" s="5">
        <f t="shared" si="13"/>
        <v>0</v>
      </c>
      <c r="N64" s="5">
        <f t="shared" si="13"/>
        <v>0</v>
      </c>
      <c r="O64" s="5">
        <f t="shared" si="13"/>
        <v>0</v>
      </c>
      <c r="P64" s="5">
        <f t="shared" si="13"/>
        <v>0</v>
      </c>
      <c r="Q64" s="5">
        <f t="shared" si="13"/>
        <v>0</v>
      </c>
      <c r="R64" s="5">
        <f t="shared" si="13"/>
        <v>0</v>
      </c>
      <c r="S64" s="5">
        <f t="shared" si="13"/>
        <v>0</v>
      </c>
      <c r="T64" s="5">
        <f t="shared" si="13"/>
        <v>0</v>
      </c>
      <c r="U64" s="5">
        <f t="shared" si="13"/>
        <v>0</v>
      </c>
      <c r="V64" s="5">
        <f t="shared" si="13"/>
        <v>0</v>
      </c>
      <c r="W64" s="5">
        <f t="shared" si="13"/>
        <v>0</v>
      </c>
      <c r="X64" s="5">
        <f t="shared" si="13"/>
        <v>0</v>
      </c>
      <c r="Y64" s="5"/>
      <c r="Z64" s="5"/>
      <c r="AA64" s="5" t="str">
        <f>IF(ISERROR(
IF('Cadastro de Funcionários'!C68="","",'Cadastro de Funcionários'!C68)),"",IF('Cadastro de Funcionários'!C68="","",'Cadastro de Funcionários'!C68))</f>
        <v/>
      </c>
    </row>
    <row r="65" spans="1:27" ht="22.5" customHeight="1">
      <c r="A65" s="29"/>
      <c r="B65" s="5"/>
      <c r="C65" s="37"/>
      <c r="D65" s="37"/>
      <c r="E65" s="68"/>
      <c r="F65" s="68"/>
      <c r="G65" s="5"/>
      <c r="H65" s="5" t="str">
        <f t="shared" si="8"/>
        <v/>
      </c>
      <c r="I65" s="5" t="str">
        <f t="shared" si="9"/>
        <v/>
      </c>
      <c r="J65" s="5" t="str">
        <f t="shared" si="10"/>
        <v/>
      </c>
      <c r="K65" s="5" t="str">
        <f t="shared" si="11"/>
        <v/>
      </c>
      <c r="L65" s="5"/>
      <c r="M65" s="5">
        <f t="shared" si="13"/>
        <v>0</v>
      </c>
      <c r="N65" s="5">
        <f t="shared" si="13"/>
        <v>0</v>
      </c>
      <c r="O65" s="5">
        <f t="shared" si="13"/>
        <v>0</v>
      </c>
      <c r="P65" s="5">
        <f t="shared" si="13"/>
        <v>0</v>
      </c>
      <c r="Q65" s="5">
        <f t="shared" si="13"/>
        <v>0</v>
      </c>
      <c r="R65" s="5">
        <f t="shared" si="13"/>
        <v>0</v>
      </c>
      <c r="S65" s="5">
        <f t="shared" si="13"/>
        <v>0</v>
      </c>
      <c r="T65" s="5">
        <f t="shared" si="13"/>
        <v>0</v>
      </c>
      <c r="U65" s="5">
        <f t="shared" si="13"/>
        <v>0</v>
      </c>
      <c r="V65" s="5">
        <f t="shared" si="13"/>
        <v>0</v>
      </c>
      <c r="W65" s="5">
        <f t="shared" si="13"/>
        <v>0</v>
      </c>
      <c r="X65" s="5">
        <f t="shared" si="13"/>
        <v>0</v>
      </c>
      <c r="Y65" s="5"/>
      <c r="Z65" s="5"/>
      <c r="AA65" s="5" t="str">
        <f>IF(ISERROR(
IF('Cadastro de Funcionários'!C69="","",'Cadastro de Funcionários'!C69)),"",IF('Cadastro de Funcionários'!C69="","",'Cadastro de Funcionários'!C69))</f>
        <v/>
      </c>
    </row>
    <row r="66" spans="1:27" ht="22.5" customHeight="1">
      <c r="A66" s="29"/>
      <c r="B66" s="5"/>
      <c r="C66" s="37"/>
      <c r="D66" s="37"/>
      <c r="E66" s="68"/>
      <c r="F66" s="68"/>
      <c r="G66" s="5"/>
      <c r="H66" s="5" t="str">
        <f t="shared" si="8"/>
        <v/>
      </c>
      <c r="I66" s="5" t="str">
        <f t="shared" si="9"/>
        <v/>
      </c>
      <c r="J66" s="5" t="str">
        <f t="shared" si="10"/>
        <v/>
      </c>
      <c r="K66" s="5" t="str">
        <f t="shared" si="11"/>
        <v/>
      </c>
      <c r="L66" s="5"/>
      <c r="M66" s="5">
        <f t="shared" si="13"/>
        <v>0</v>
      </c>
      <c r="N66" s="5">
        <f t="shared" si="13"/>
        <v>0</v>
      </c>
      <c r="O66" s="5">
        <f t="shared" si="13"/>
        <v>0</v>
      </c>
      <c r="P66" s="5">
        <f t="shared" si="13"/>
        <v>0</v>
      </c>
      <c r="Q66" s="5">
        <f t="shared" si="13"/>
        <v>0</v>
      </c>
      <c r="R66" s="5">
        <f t="shared" si="13"/>
        <v>0</v>
      </c>
      <c r="S66" s="5">
        <f t="shared" si="13"/>
        <v>0</v>
      </c>
      <c r="T66" s="5">
        <f t="shared" si="13"/>
        <v>0</v>
      </c>
      <c r="U66" s="5">
        <f t="shared" si="13"/>
        <v>0</v>
      </c>
      <c r="V66" s="5">
        <f t="shared" si="13"/>
        <v>0</v>
      </c>
      <c r="W66" s="5">
        <f t="shared" si="13"/>
        <v>0</v>
      </c>
      <c r="X66" s="5">
        <f t="shared" si="13"/>
        <v>0</v>
      </c>
      <c r="Y66" s="5"/>
      <c r="Z66" s="5"/>
      <c r="AA66" s="5" t="str">
        <f>IF(ISERROR(
IF('Cadastro de Funcionários'!C70="","",'Cadastro de Funcionários'!C70)),"",IF('Cadastro de Funcionários'!C70="","",'Cadastro de Funcionários'!C70))</f>
        <v/>
      </c>
    </row>
    <row r="67" spans="1:27" ht="22.5" customHeight="1">
      <c r="A67" s="29"/>
      <c r="B67" s="5"/>
      <c r="C67" s="37"/>
      <c r="D67" s="37"/>
      <c r="E67" s="68"/>
      <c r="F67" s="68"/>
      <c r="G67" s="5"/>
      <c r="H67" s="5" t="str">
        <f t="shared" si="8"/>
        <v/>
      </c>
      <c r="I67" s="5" t="str">
        <f t="shared" si="9"/>
        <v/>
      </c>
      <c r="J67" s="5" t="str">
        <f t="shared" si="10"/>
        <v/>
      </c>
      <c r="K67" s="5" t="str">
        <f t="shared" si="11"/>
        <v/>
      </c>
      <c r="L67" s="5"/>
      <c r="M67" s="5">
        <f t="shared" ref="M67:X76" si="14">IF(ISERROR(
IF(AND($H67&lt;=M$5,$J67&gt;=M$5),1,0)),"",IF(AND($H67&lt;=M$5,$J67&gt;=M$5),1,0))</f>
        <v>0</v>
      </c>
      <c r="N67" s="5">
        <f t="shared" si="14"/>
        <v>0</v>
      </c>
      <c r="O67" s="5">
        <f t="shared" si="14"/>
        <v>0</v>
      </c>
      <c r="P67" s="5">
        <f t="shared" si="14"/>
        <v>0</v>
      </c>
      <c r="Q67" s="5">
        <f t="shared" si="14"/>
        <v>0</v>
      </c>
      <c r="R67" s="5">
        <f t="shared" si="14"/>
        <v>0</v>
      </c>
      <c r="S67" s="5">
        <f t="shared" si="14"/>
        <v>0</v>
      </c>
      <c r="T67" s="5">
        <f t="shared" si="14"/>
        <v>0</v>
      </c>
      <c r="U67" s="5">
        <f t="shared" si="14"/>
        <v>0</v>
      </c>
      <c r="V67" s="5">
        <f t="shared" si="14"/>
        <v>0</v>
      </c>
      <c r="W67" s="5">
        <f t="shared" si="14"/>
        <v>0</v>
      </c>
      <c r="X67" s="5">
        <f t="shared" si="14"/>
        <v>0</v>
      </c>
      <c r="Y67" s="5"/>
      <c r="Z67" s="5"/>
      <c r="AA67" s="5" t="str">
        <f>IF(ISERROR(
IF('Cadastro de Funcionários'!C71="","",'Cadastro de Funcionários'!C71)),"",IF('Cadastro de Funcionários'!C71="","",'Cadastro de Funcionários'!C71))</f>
        <v/>
      </c>
    </row>
    <row r="68" spans="1:27" ht="22.5" customHeight="1">
      <c r="A68" s="29"/>
      <c r="B68" s="5"/>
      <c r="C68" s="37"/>
      <c r="D68" s="37"/>
      <c r="E68" s="68"/>
      <c r="F68" s="68"/>
      <c r="G68" s="5"/>
      <c r="H68" s="5" t="str">
        <f t="shared" si="8"/>
        <v/>
      </c>
      <c r="I68" s="5" t="str">
        <f t="shared" si="9"/>
        <v/>
      </c>
      <c r="J68" s="5" t="str">
        <f t="shared" si="10"/>
        <v/>
      </c>
      <c r="K68" s="5" t="str">
        <f t="shared" si="11"/>
        <v/>
      </c>
      <c r="L68" s="5"/>
      <c r="M68" s="5">
        <f t="shared" si="14"/>
        <v>0</v>
      </c>
      <c r="N68" s="5">
        <f t="shared" si="14"/>
        <v>0</v>
      </c>
      <c r="O68" s="5">
        <f t="shared" si="14"/>
        <v>0</v>
      </c>
      <c r="P68" s="5">
        <f t="shared" si="14"/>
        <v>0</v>
      </c>
      <c r="Q68" s="5">
        <f t="shared" si="14"/>
        <v>0</v>
      </c>
      <c r="R68" s="5">
        <f t="shared" si="14"/>
        <v>0</v>
      </c>
      <c r="S68" s="5">
        <f t="shared" si="14"/>
        <v>0</v>
      </c>
      <c r="T68" s="5">
        <f t="shared" si="14"/>
        <v>0</v>
      </c>
      <c r="U68" s="5">
        <f t="shared" si="14"/>
        <v>0</v>
      </c>
      <c r="V68" s="5">
        <f t="shared" si="14"/>
        <v>0</v>
      </c>
      <c r="W68" s="5">
        <f t="shared" si="14"/>
        <v>0</v>
      </c>
      <c r="X68" s="5">
        <f t="shared" si="14"/>
        <v>0</v>
      </c>
      <c r="Y68" s="5"/>
      <c r="Z68" s="5"/>
      <c r="AA68" s="5" t="str">
        <f>IF(ISERROR(
IF('Cadastro de Funcionários'!C72="","",'Cadastro de Funcionários'!C72)),"",IF('Cadastro de Funcionários'!C72="","",'Cadastro de Funcionários'!C72))</f>
        <v/>
      </c>
    </row>
    <row r="69" spans="1:27" ht="22.5" customHeight="1">
      <c r="A69" s="29"/>
      <c r="B69" s="5"/>
      <c r="C69" s="37"/>
      <c r="D69" s="37"/>
      <c r="E69" s="68"/>
      <c r="F69" s="68"/>
      <c r="G69" s="5"/>
      <c r="H69" s="5" t="str">
        <f t="shared" si="8"/>
        <v/>
      </c>
      <c r="I69" s="5" t="str">
        <f t="shared" si="9"/>
        <v/>
      </c>
      <c r="J69" s="5" t="str">
        <f t="shared" si="10"/>
        <v/>
      </c>
      <c r="K69" s="5" t="str">
        <f t="shared" si="11"/>
        <v/>
      </c>
      <c r="L69" s="5"/>
      <c r="M69" s="5">
        <f t="shared" si="14"/>
        <v>0</v>
      </c>
      <c r="N69" s="5">
        <f t="shared" si="14"/>
        <v>0</v>
      </c>
      <c r="O69" s="5">
        <f t="shared" si="14"/>
        <v>0</v>
      </c>
      <c r="P69" s="5">
        <f t="shared" si="14"/>
        <v>0</v>
      </c>
      <c r="Q69" s="5">
        <f t="shared" si="14"/>
        <v>0</v>
      </c>
      <c r="R69" s="5">
        <f t="shared" si="14"/>
        <v>0</v>
      </c>
      <c r="S69" s="5">
        <f t="shared" si="14"/>
        <v>0</v>
      </c>
      <c r="T69" s="5">
        <f t="shared" si="14"/>
        <v>0</v>
      </c>
      <c r="U69" s="5">
        <f t="shared" si="14"/>
        <v>0</v>
      </c>
      <c r="V69" s="5">
        <f t="shared" si="14"/>
        <v>0</v>
      </c>
      <c r="W69" s="5">
        <f t="shared" si="14"/>
        <v>0</v>
      </c>
      <c r="X69" s="5">
        <f t="shared" si="14"/>
        <v>0</v>
      </c>
      <c r="Y69" s="5"/>
      <c r="Z69" s="5"/>
      <c r="AA69" s="5" t="str">
        <f>IF(ISERROR(
IF('Cadastro de Funcionários'!C73="","",'Cadastro de Funcionários'!C73)),"",IF('Cadastro de Funcionários'!C73="","",'Cadastro de Funcionários'!C73))</f>
        <v/>
      </c>
    </row>
    <row r="70" spans="1:27" ht="22.5" customHeight="1">
      <c r="A70" s="29"/>
      <c r="B70" s="5"/>
      <c r="C70" s="37"/>
      <c r="D70" s="37"/>
      <c r="E70" s="68"/>
      <c r="F70" s="68"/>
      <c r="G70" s="5"/>
      <c r="H70" s="5" t="str">
        <f t="shared" si="8"/>
        <v/>
      </c>
      <c r="I70" s="5" t="str">
        <f t="shared" si="9"/>
        <v/>
      </c>
      <c r="J70" s="5" t="str">
        <f t="shared" si="10"/>
        <v/>
      </c>
      <c r="K70" s="5" t="str">
        <f t="shared" si="11"/>
        <v/>
      </c>
      <c r="L70" s="5"/>
      <c r="M70" s="5">
        <f t="shared" si="14"/>
        <v>0</v>
      </c>
      <c r="N70" s="5">
        <f t="shared" si="14"/>
        <v>0</v>
      </c>
      <c r="O70" s="5">
        <f t="shared" si="14"/>
        <v>0</v>
      </c>
      <c r="P70" s="5">
        <f t="shared" si="14"/>
        <v>0</v>
      </c>
      <c r="Q70" s="5">
        <f t="shared" si="14"/>
        <v>0</v>
      </c>
      <c r="R70" s="5">
        <f t="shared" si="14"/>
        <v>0</v>
      </c>
      <c r="S70" s="5">
        <f t="shared" si="14"/>
        <v>0</v>
      </c>
      <c r="T70" s="5">
        <f t="shared" si="14"/>
        <v>0</v>
      </c>
      <c r="U70" s="5">
        <f t="shared" si="14"/>
        <v>0</v>
      </c>
      <c r="V70" s="5">
        <f t="shared" si="14"/>
        <v>0</v>
      </c>
      <c r="W70" s="5">
        <f t="shared" si="14"/>
        <v>0</v>
      </c>
      <c r="X70" s="5">
        <f t="shared" si="14"/>
        <v>0</v>
      </c>
      <c r="Y70" s="5"/>
      <c r="Z70" s="5"/>
      <c r="AA70" s="5" t="str">
        <f>IF(ISERROR(
IF('Cadastro de Funcionários'!C74="","",'Cadastro de Funcionários'!C74)),"",IF('Cadastro de Funcionários'!C74="","",'Cadastro de Funcionários'!C74))</f>
        <v/>
      </c>
    </row>
    <row r="71" spans="1:27" ht="22.5" customHeight="1">
      <c r="A71" s="29"/>
      <c r="B71" s="5"/>
      <c r="C71" s="37"/>
      <c r="D71" s="37"/>
      <c r="E71" s="68"/>
      <c r="F71" s="68"/>
      <c r="G71" s="5"/>
      <c r="H71" s="5" t="str">
        <f t="shared" ref="H71:H100" si="15">IF(ISERROR(
IF(E71="","",MONTH(E71))),"",IF(E71="","",MONTH(E71)))</f>
        <v/>
      </c>
      <c r="I71" s="5" t="str">
        <f t="shared" ref="I71:I100" si="16">IF(ISERROR(
IF(E71="","",YEAR(E71))),"",IF(E71="","",YEAR(E71)))</f>
        <v/>
      </c>
      <c r="J71" s="5" t="str">
        <f t="shared" ref="J71:J100" si="17">IF(ISERROR(
IF(F71="","",MONTH(F71))),"",IF(F71="","",MONTH(F71)))</f>
        <v/>
      </c>
      <c r="K71" s="5" t="str">
        <f t="shared" ref="K71:K100" si="18">IF(ISERROR(
IF(F71="","",YEAR(F71))),"",IF(F71="","",YEAR(F71)))</f>
        <v/>
      </c>
      <c r="L71" s="5"/>
      <c r="M71" s="5">
        <f t="shared" si="14"/>
        <v>0</v>
      </c>
      <c r="N71" s="5">
        <f t="shared" si="14"/>
        <v>0</v>
      </c>
      <c r="O71" s="5">
        <f t="shared" si="14"/>
        <v>0</v>
      </c>
      <c r="P71" s="5">
        <f t="shared" si="14"/>
        <v>0</v>
      </c>
      <c r="Q71" s="5">
        <f t="shared" si="14"/>
        <v>0</v>
      </c>
      <c r="R71" s="5">
        <f t="shared" si="14"/>
        <v>0</v>
      </c>
      <c r="S71" s="5">
        <f t="shared" si="14"/>
        <v>0</v>
      </c>
      <c r="T71" s="5">
        <f t="shared" si="14"/>
        <v>0</v>
      </c>
      <c r="U71" s="5">
        <f t="shared" si="14"/>
        <v>0</v>
      </c>
      <c r="V71" s="5">
        <f t="shared" si="14"/>
        <v>0</v>
      </c>
      <c r="W71" s="5">
        <f t="shared" si="14"/>
        <v>0</v>
      </c>
      <c r="X71" s="5">
        <f t="shared" si="14"/>
        <v>0</v>
      </c>
      <c r="Y71" s="5"/>
      <c r="Z71" s="5"/>
      <c r="AA71" s="5" t="str">
        <f>IF(ISERROR(
IF('Cadastro de Funcionários'!C75="","",'Cadastro de Funcionários'!C75)),"",IF('Cadastro de Funcionários'!C75="","",'Cadastro de Funcionários'!C75))</f>
        <v/>
      </c>
    </row>
    <row r="72" spans="1:27" ht="22.5" customHeight="1">
      <c r="A72" s="29"/>
      <c r="B72" s="5"/>
      <c r="C72" s="37"/>
      <c r="D72" s="37"/>
      <c r="E72" s="68"/>
      <c r="F72" s="68"/>
      <c r="G72" s="5"/>
      <c r="H72" s="5" t="str">
        <f t="shared" si="15"/>
        <v/>
      </c>
      <c r="I72" s="5" t="str">
        <f t="shared" si="16"/>
        <v/>
      </c>
      <c r="J72" s="5" t="str">
        <f t="shared" si="17"/>
        <v/>
      </c>
      <c r="K72" s="5" t="str">
        <f t="shared" si="18"/>
        <v/>
      </c>
      <c r="L72" s="5"/>
      <c r="M72" s="5">
        <f t="shared" si="14"/>
        <v>0</v>
      </c>
      <c r="N72" s="5">
        <f t="shared" si="14"/>
        <v>0</v>
      </c>
      <c r="O72" s="5">
        <f t="shared" si="14"/>
        <v>0</v>
      </c>
      <c r="P72" s="5">
        <f t="shared" si="14"/>
        <v>0</v>
      </c>
      <c r="Q72" s="5">
        <f t="shared" si="14"/>
        <v>0</v>
      </c>
      <c r="R72" s="5">
        <f t="shared" si="14"/>
        <v>0</v>
      </c>
      <c r="S72" s="5">
        <f t="shared" si="14"/>
        <v>0</v>
      </c>
      <c r="T72" s="5">
        <f t="shared" si="14"/>
        <v>0</v>
      </c>
      <c r="U72" s="5">
        <f t="shared" si="14"/>
        <v>0</v>
      </c>
      <c r="V72" s="5">
        <f t="shared" si="14"/>
        <v>0</v>
      </c>
      <c r="W72" s="5">
        <f t="shared" si="14"/>
        <v>0</v>
      </c>
      <c r="X72" s="5">
        <f t="shared" si="14"/>
        <v>0</v>
      </c>
      <c r="Y72" s="5"/>
      <c r="Z72" s="5"/>
      <c r="AA72" s="5" t="str">
        <f>IF(ISERROR(
IF('Cadastro de Funcionários'!C76="","",'Cadastro de Funcionários'!C76)),"",IF('Cadastro de Funcionários'!C76="","",'Cadastro de Funcionários'!C76))</f>
        <v/>
      </c>
    </row>
    <row r="73" spans="1:27" ht="22.5" customHeight="1">
      <c r="A73" s="29"/>
      <c r="B73" s="5"/>
      <c r="C73" s="37"/>
      <c r="D73" s="37"/>
      <c r="E73" s="68"/>
      <c r="F73" s="68"/>
      <c r="G73" s="5"/>
      <c r="H73" s="5" t="str">
        <f t="shared" si="15"/>
        <v/>
      </c>
      <c r="I73" s="5" t="str">
        <f t="shared" si="16"/>
        <v/>
      </c>
      <c r="J73" s="5" t="str">
        <f t="shared" si="17"/>
        <v/>
      </c>
      <c r="K73" s="5" t="str">
        <f t="shared" si="18"/>
        <v/>
      </c>
      <c r="L73" s="5"/>
      <c r="M73" s="5">
        <f t="shared" si="14"/>
        <v>0</v>
      </c>
      <c r="N73" s="5">
        <f t="shared" si="14"/>
        <v>0</v>
      </c>
      <c r="O73" s="5">
        <f t="shared" si="14"/>
        <v>0</v>
      </c>
      <c r="P73" s="5">
        <f t="shared" si="14"/>
        <v>0</v>
      </c>
      <c r="Q73" s="5">
        <f t="shared" si="14"/>
        <v>0</v>
      </c>
      <c r="R73" s="5">
        <f t="shared" si="14"/>
        <v>0</v>
      </c>
      <c r="S73" s="5">
        <f t="shared" si="14"/>
        <v>0</v>
      </c>
      <c r="T73" s="5">
        <f t="shared" si="14"/>
        <v>0</v>
      </c>
      <c r="U73" s="5">
        <f t="shared" si="14"/>
        <v>0</v>
      </c>
      <c r="V73" s="5">
        <f t="shared" si="14"/>
        <v>0</v>
      </c>
      <c r="W73" s="5">
        <f t="shared" si="14"/>
        <v>0</v>
      </c>
      <c r="X73" s="5">
        <f t="shared" si="14"/>
        <v>0</v>
      </c>
      <c r="Y73" s="5"/>
      <c r="Z73" s="5"/>
      <c r="AA73" s="5" t="str">
        <f>IF(ISERROR(
IF('Cadastro de Funcionários'!C77="","",'Cadastro de Funcionários'!C77)),"",IF('Cadastro de Funcionários'!C77="","",'Cadastro de Funcionários'!C77))</f>
        <v/>
      </c>
    </row>
    <row r="74" spans="1:27" ht="22.5" customHeight="1">
      <c r="A74" s="29"/>
      <c r="B74" s="5"/>
      <c r="C74" s="37"/>
      <c r="D74" s="37"/>
      <c r="E74" s="68"/>
      <c r="F74" s="68"/>
      <c r="G74" s="5"/>
      <c r="H74" s="5" t="str">
        <f t="shared" si="15"/>
        <v/>
      </c>
      <c r="I74" s="5" t="str">
        <f t="shared" si="16"/>
        <v/>
      </c>
      <c r="J74" s="5" t="str">
        <f t="shared" si="17"/>
        <v/>
      </c>
      <c r="K74" s="5" t="str">
        <f t="shared" si="18"/>
        <v/>
      </c>
      <c r="L74" s="5"/>
      <c r="M74" s="5">
        <f t="shared" si="14"/>
        <v>0</v>
      </c>
      <c r="N74" s="5">
        <f t="shared" si="14"/>
        <v>0</v>
      </c>
      <c r="O74" s="5">
        <f t="shared" si="14"/>
        <v>0</v>
      </c>
      <c r="P74" s="5">
        <f t="shared" si="14"/>
        <v>0</v>
      </c>
      <c r="Q74" s="5">
        <f t="shared" si="14"/>
        <v>0</v>
      </c>
      <c r="R74" s="5">
        <f t="shared" si="14"/>
        <v>0</v>
      </c>
      <c r="S74" s="5">
        <f t="shared" si="14"/>
        <v>0</v>
      </c>
      <c r="T74" s="5">
        <f t="shared" si="14"/>
        <v>0</v>
      </c>
      <c r="U74" s="5">
        <f t="shared" si="14"/>
        <v>0</v>
      </c>
      <c r="V74" s="5">
        <f t="shared" si="14"/>
        <v>0</v>
      </c>
      <c r="W74" s="5">
        <f t="shared" si="14"/>
        <v>0</v>
      </c>
      <c r="X74" s="5">
        <f t="shared" si="14"/>
        <v>0</v>
      </c>
      <c r="Y74" s="5"/>
      <c r="Z74" s="5"/>
      <c r="AA74" s="5" t="str">
        <f>IF(ISERROR(
IF('Cadastro de Funcionários'!C78="","",'Cadastro de Funcionários'!C78)),"",IF('Cadastro de Funcionários'!C78="","",'Cadastro de Funcionários'!C78))</f>
        <v/>
      </c>
    </row>
    <row r="75" spans="1:27" ht="22.5" customHeight="1">
      <c r="A75" s="29"/>
      <c r="B75" s="5"/>
      <c r="C75" s="37"/>
      <c r="D75" s="37"/>
      <c r="E75" s="68"/>
      <c r="F75" s="68"/>
      <c r="G75" s="5"/>
      <c r="H75" s="5" t="str">
        <f t="shared" si="15"/>
        <v/>
      </c>
      <c r="I75" s="5" t="str">
        <f t="shared" si="16"/>
        <v/>
      </c>
      <c r="J75" s="5" t="str">
        <f t="shared" si="17"/>
        <v/>
      </c>
      <c r="K75" s="5" t="str">
        <f t="shared" si="18"/>
        <v/>
      </c>
      <c r="L75" s="5"/>
      <c r="M75" s="5">
        <f t="shared" si="14"/>
        <v>0</v>
      </c>
      <c r="N75" s="5">
        <f t="shared" si="14"/>
        <v>0</v>
      </c>
      <c r="O75" s="5">
        <f t="shared" si="14"/>
        <v>0</v>
      </c>
      <c r="P75" s="5">
        <f t="shared" si="14"/>
        <v>0</v>
      </c>
      <c r="Q75" s="5">
        <f t="shared" si="14"/>
        <v>0</v>
      </c>
      <c r="R75" s="5">
        <f t="shared" si="14"/>
        <v>0</v>
      </c>
      <c r="S75" s="5">
        <f t="shared" si="14"/>
        <v>0</v>
      </c>
      <c r="T75" s="5">
        <f t="shared" si="14"/>
        <v>0</v>
      </c>
      <c r="U75" s="5">
        <f t="shared" si="14"/>
        <v>0</v>
      </c>
      <c r="V75" s="5">
        <f t="shared" si="14"/>
        <v>0</v>
      </c>
      <c r="W75" s="5">
        <f t="shared" si="14"/>
        <v>0</v>
      </c>
      <c r="X75" s="5">
        <f t="shared" si="14"/>
        <v>0</v>
      </c>
      <c r="Y75" s="5"/>
      <c r="Z75" s="5"/>
      <c r="AA75" s="5" t="str">
        <f>IF(ISERROR(
IF('Cadastro de Funcionários'!C79="","",'Cadastro de Funcionários'!C79)),"",IF('Cadastro de Funcionários'!C79="","",'Cadastro de Funcionários'!C79))</f>
        <v/>
      </c>
    </row>
    <row r="76" spans="1:27" ht="22.5" customHeight="1">
      <c r="A76" s="29"/>
      <c r="B76" s="5"/>
      <c r="C76" s="37"/>
      <c r="D76" s="37"/>
      <c r="E76" s="68"/>
      <c r="F76" s="68"/>
      <c r="G76" s="5"/>
      <c r="H76" s="5" t="str">
        <f t="shared" si="15"/>
        <v/>
      </c>
      <c r="I76" s="5" t="str">
        <f t="shared" si="16"/>
        <v/>
      </c>
      <c r="J76" s="5" t="str">
        <f t="shared" si="17"/>
        <v/>
      </c>
      <c r="K76" s="5" t="str">
        <f t="shared" si="18"/>
        <v/>
      </c>
      <c r="L76" s="5"/>
      <c r="M76" s="5">
        <f t="shared" si="14"/>
        <v>0</v>
      </c>
      <c r="N76" s="5">
        <f t="shared" si="14"/>
        <v>0</v>
      </c>
      <c r="O76" s="5">
        <f t="shared" si="14"/>
        <v>0</v>
      </c>
      <c r="P76" s="5">
        <f t="shared" si="14"/>
        <v>0</v>
      </c>
      <c r="Q76" s="5">
        <f t="shared" si="14"/>
        <v>0</v>
      </c>
      <c r="R76" s="5">
        <f t="shared" si="14"/>
        <v>0</v>
      </c>
      <c r="S76" s="5">
        <f t="shared" si="14"/>
        <v>0</v>
      </c>
      <c r="T76" s="5">
        <f t="shared" si="14"/>
        <v>0</v>
      </c>
      <c r="U76" s="5">
        <f t="shared" si="14"/>
        <v>0</v>
      </c>
      <c r="V76" s="5">
        <f t="shared" si="14"/>
        <v>0</v>
      </c>
      <c r="W76" s="5">
        <f t="shared" si="14"/>
        <v>0</v>
      </c>
      <c r="X76" s="5">
        <f t="shared" si="14"/>
        <v>0</v>
      </c>
      <c r="Y76" s="5"/>
      <c r="Z76" s="5"/>
      <c r="AA76" s="5" t="str">
        <f>IF(ISERROR(
IF('Cadastro de Funcionários'!C80="","",'Cadastro de Funcionários'!C80)),"",IF('Cadastro de Funcionários'!C80="","",'Cadastro de Funcionários'!C80))</f>
        <v/>
      </c>
    </row>
    <row r="77" spans="1:27" ht="22.5" customHeight="1">
      <c r="A77" s="29"/>
      <c r="B77" s="5"/>
      <c r="C77" s="37"/>
      <c r="D77" s="37"/>
      <c r="E77" s="68"/>
      <c r="F77" s="68"/>
      <c r="G77" s="5"/>
      <c r="H77" s="5" t="str">
        <f t="shared" si="15"/>
        <v/>
      </c>
      <c r="I77" s="5" t="str">
        <f t="shared" si="16"/>
        <v/>
      </c>
      <c r="J77" s="5" t="str">
        <f t="shared" si="17"/>
        <v/>
      </c>
      <c r="K77" s="5" t="str">
        <f t="shared" si="18"/>
        <v/>
      </c>
      <c r="L77" s="5"/>
      <c r="M77" s="5">
        <f t="shared" ref="M77:X86" si="19">IF(ISERROR(
IF(AND($H77&lt;=M$5,$J77&gt;=M$5),1,0)),"",IF(AND($H77&lt;=M$5,$J77&gt;=M$5),1,0))</f>
        <v>0</v>
      </c>
      <c r="N77" s="5">
        <f t="shared" si="19"/>
        <v>0</v>
      </c>
      <c r="O77" s="5">
        <f t="shared" si="19"/>
        <v>0</v>
      </c>
      <c r="P77" s="5">
        <f t="shared" si="19"/>
        <v>0</v>
      </c>
      <c r="Q77" s="5">
        <f t="shared" si="19"/>
        <v>0</v>
      </c>
      <c r="R77" s="5">
        <f t="shared" si="19"/>
        <v>0</v>
      </c>
      <c r="S77" s="5">
        <f t="shared" si="19"/>
        <v>0</v>
      </c>
      <c r="T77" s="5">
        <f t="shared" si="19"/>
        <v>0</v>
      </c>
      <c r="U77" s="5">
        <f t="shared" si="19"/>
        <v>0</v>
      </c>
      <c r="V77" s="5">
        <f t="shared" si="19"/>
        <v>0</v>
      </c>
      <c r="W77" s="5">
        <f t="shared" si="19"/>
        <v>0</v>
      </c>
      <c r="X77" s="5">
        <f t="shared" si="19"/>
        <v>0</v>
      </c>
      <c r="Y77" s="5"/>
      <c r="Z77" s="5"/>
      <c r="AA77" s="5" t="str">
        <f>IF(ISERROR(
IF('Cadastro de Funcionários'!C81="","",'Cadastro de Funcionários'!C81)),"",IF('Cadastro de Funcionários'!C81="","",'Cadastro de Funcionários'!C81))</f>
        <v/>
      </c>
    </row>
    <row r="78" spans="1:27" ht="22.5" customHeight="1">
      <c r="A78" s="29"/>
      <c r="B78" s="5"/>
      <c r="C78" s="37"/>
      <c r="D78" s="37"/>
      <c r="E78" s="68"/>
      <c r="F78" s="68"/>
      <c r="G78" s="5"/>
      <c r="H78" s="5" t="str">
        <f t="shared" si="15"/>
        <v/>
      </c>
      <c r="I78" s="5" t="str">
        <f t="shared" si="16"/>
        <v/>
      </c>
      <c r="J78" s="5" t="str">
        <f t="shared" si="17"/>
        <v/>
      </c>
      <c r="K78" s="5" t="str">
        <f t="shared" si="18"/>
        <v/>
      </c>
      <c r="L78" s="5"/>
      <c r="M78" s="5">
        <f t="shared" si="19"/>
        <v>0</v>
      </c>
      <c r="N78" s="5">
        <f t="shared" si="19"/>
        <v>0</v>
      </c>
      <c r="O78" s="5">
        <f t="shared" si="19"/>
        <v>0</v>
      </c>
      <c r="P78" s="5">
        <f t="shared" si="19"/>
        <v>0</v>
      </c>
      <c r="Q78" s="5">
        <f t="shared" si="19"/>
        <v>0</v>
      </c>
      <c r="R78" s="5">
        <f t="shared" si="19"/>
        <v>0</v>
      </c>
      <c r="S78" s="5">
        <f t="shared" si="19"/>
        <v>0</v>
      </c>
      <c r="T78" s="5">
        <f t="shared" si="19"/>
        <v>0</v>
      </c>
      <c r="U78" s="5">
        <f t="shared" si="19"/>
        <v>0</v>
      </c>
      <c r="V78" s="5">
        <f t="shared" si="19"/>
        <v>0</v>
      </c>
      <c r="W78" s="5">
        <f t="shared" si="19"/>
        <v>0</v>
      </c>
      <c r="X78" s="5">
        <f t="shared" si="19"/>
        <v>0</v>
      </c>
      <c r="Y78" s="5"/>
      <c r="Z78" s="5"/>
      <c r="AA78" s="5" t="str">
        <f>IF(ISERROR(
IF('Cadastro de Funcionários'!C82="","",'Cadastro de Funcionários'!C82)),"",IF('Cadastro de Funcionários'!C82="","",'Cadastro de Funcionários'!C82))</f>
        <v/>
      </c>
    </row>
    <row r="79" spans="1:27" ht="22.5" customHeight="1">
      <c r="A79" s="29"/>
      <c r="B79" s="5"/>
      <c r="C79" s="37"/>
      <c r="D79" s="37"/>
      <c r="E79" s="68"/>
      <c r="F79" s="68"/>
      <c r="G79" s="5"/>
      <c r="H79" s="5" t="str">
        <f t="shared" si="15"/>
        <v/>
      </c>
      <c r="I79" s="5" t="str">
        <f t="shared" si="16"/>
        <v/>
      </c>
      <c r="J79" s="5" t="str">
        <f t="shared" si="17"/>
        <v/>
      </c>
      <c r="K79" s="5" t="str">
        <f t="shared" si="18"/>
        <v/>
      </c>
      <c r="L79" s="5"/>
      <c r="M79" s="5">
        <f t="shared" si="19"/>
        <v>0</v>
      </c>
      <c r="N79" s="5">
        <f t="shared" si="19"/>
        <v>0</v>
      </c>
      <c r="O79" s="5">
        <f t="shared" si="19"/>
        <v>0</v>
      </c>
      <c r="P79" s="5">
        <f t="shared" si="19"/>
        <v>0</v>
      </c>
      <c r="Q79" s="5">
        <f t="shared" si="19"/>
        <v>0</v>
      </c>
      <c r="R79" s="5">
        <f t="shared" si="19"/>
        <v>0</v>
      </c>
      <c r="S79" s="5">
        <f t="shared" si="19"/>
        <v>0</v>
      </c>
      <c r="T79" s="5">
        <f t="shared" si="19"/>
        <v>0</v>
      </c>
      <c r="U79" s="5">
        <f t="shared" si="19"/>
        <v>0</v>
      </c>
      <c r="V79" s="5">
        <f t="shared" si="19"/>
        <v>0</v>
      </c>
      <c r="W79" s="5">
        <f t="shared" si="19"/>
        <v>0</v>
      </c>
      <c r="X79" s="5">
        <f t="shared" si="19"/>
        <v>0</v>
      </c>
      <c r="Y79" s="5"/>
      <c r="Z79" s="5"/>
      <c r="AA79" s="5" t="str">
        <f>IF(ISERROR(
IF('Cadastro de Funcionários'!C83="","",'Cadastro de Funcionários'!C83)),"",IF('Cadastro de Funcionários'!C83="","",'Cadastro de Funcionários'!C83))</f>
        <v/>
      </c>
    </row>
    <row r="80" spans="1:27" ht="22.5" customHeight="1">
      <c r="A80" s="29"/>
      <c r="B80" s="5"/>
      <c r="C80" s="37"/>
      <c r="D80" s="37"/>
      <c r="E80" s="68"/>
      <c r="F80" s="68"/>
      <c r="G80" s="5"/>
      <c r="H80" s="5" t="str">
        <f t="shared" si="15"/>
        <v/>
      </c>
      <c r="I80" s="5" t="str">
        <f t="shared" si="16"/>
        <v/>
      </c>
      <c r="J80" s="5" t="str">
        <f t="shared" si="17"/>
        <v/>
      </c>
      <c r="K80" s="5" t="str">
        <f t="shared" si="18"/>
        <v/>
      </c>
      <c r="L80" s="5"/>
      <c r="M80" s="5">
        <f t="shared" si="19"/>
        <v>0</v>
      </c>
      <c r="N80" s="5">
        <f t="shared" si="19"/>
        <v>0</v>
      </c>
      <c r="O80" s="5">
        <f t="shared" si="19"/>
        <v>0</v>
      </c>
      <c r="P80" s="5">
        <f t="shared" si="19"/>
        <v>0</v>
      </c>
      <c r="Q80" s="5">
        <f t="shared" si="19"/>
        <v>0</v>
      </c>
      <c r="R80" s="5">
        <f t="shared" si="19"/>
        <v>0</v>
      </c>
      <c r="S80" s="5">
        <f t="shared" si="19"/>
        <v>0</v>
      </c>
      <c r="T80" s="5">
        <f t="shared" si="19"/>
        <v>0</v>
      </c>
      <c r="U80" s="5">
        <f t="shared" si="19"/>
        <v>0</v>
      </c>
      <c r="V80" s="5">
        <f t="shared" si="19"/>
        <v>0</v>
      </c>
      <c r="W80" s="5">
        <f t="shared" si="19"/>
        <v>0</v>
      </c>
      <c r="X80" s="5">
        <f t="shared" si="19"/>
        <v>0</v>
      </c>
      <c r="Y80" s="5"/>
      <c r="Z80" s="5"/>
      <c r="AA80" s="5" t="str">
        <f>IF(ISERROR(
IF('Cadastro de Funcionários'!C84="","",'Cadastro de Funcionários'!C84)),"",IF('Cadastro de Funcionários'!C84="","",'Cadastro de Funcionários'!C84))</f>
        <v/>
      </c>
    </row>
    <row r="81" spans="1:27" ht="22.5" customHeight="1">
      <c r="A81" s="29"/>
      <c r="B81" s="5"/>
      <c r="C81" s="37"/>
      <c r="D81" s="37"/>
      <c r="E81" s="68"/>
      <c r="F81" s="68"/>
      <c r="G81" s="5"/>
      <c r="H81" s="5" t="str">
        <f t="shared" si="15"/>
        <v/>
      </c>
      <c r="I81" s="5" t="str">
        <f t="shared" si="16"/>
        <v/>
      </c>
      <c r="J81" s="5" t="str">
        <f t="shared" si="17"/>
        <v/>
      </c>
      <c r="K81" s="5" t="str">
        <f t="shared" si="18"/>
        <v/>
      </c>
      <c r="L81" s="5"/>
      <c r="M81" s="5">
        <f t="shared" si="19"/>
        <v>0</v>
      </c>
      <c r="N81" s="5">
        <f t="shared" si="19"/>
        <v>0</v>
      </c>
      <c r="O81" s="5">
        <f t="shared" si="19"/>
        <v>0</v>
      </c>
      <c r="P81" s="5">
        <f t="shared" si="19"/>
        <v>0</v>
      </c>
      <c r="Q81" s="5">
        <f t="shared" si="19"/>
        <v>0</v>
      </c>
      <c r="R81" s="5">
        <f t="shared" si="19"/>
        <v>0</v>
      </c>
      <c r="S81" s="5">
        <f t="shared" si="19"/>
        <v>0</v>
      </c>
      <c r="T81" s="5">
        <f t="shared" si="19"/>
        <v>0</v>
      </c>
      <c r="U81" s="5">
        <f t="shared" si="19"/>
        <v>0</v>
      </c>
      <c r="V81" s="5">
        <f t="shared" si="19"/>
        <v>0</v>
      </c>
      <c r="W81" s="5">
        <f t="shared" si="19"/>
        <v>0</v>
      </c>
      <c r="X81" s="5">
        <f t="shared" si="19"/>
        <v>0</v>
      </c>
      <c r="Y81" s="5"/>
      <c r="Z81" s="5"/>
      <c r="AA81" s="5" t="str">
        <f>IF(ISERROR(
IF('Cadastro de Funcionários'!C85="","",'Cadastro de Funcionários'!C85)),"",IF('Cadastro de Funcionários'!C85="","",'Cadastro de Funcionários'!C85))</f>
        <v/>
      </c>
    </row>
    <row r="82" spans="1:27" ht="22.5" customHeight="1">
      <c r="A82" s="29"/>
      <c r="B82" s="5"/>
      <c r="C82" s="37"/>
      <c r="D82" s="37"/>
      <c r="E82" s="68"/>
      <c r="F82" s="68"/>
      <c r="G82" s="5"/>
      <c r="H82" s="5" t="str">
        <f t="shared" si="15"/>
        <v/>
      </c>
      <c r="I82" s="5" t="str">
        <f t="shared" si="16"/>
        <v/>
      </c>
      <c r="J82" s="5" t="str">
        <f t="shared" si="17"/>
        <v/>
      </c>
      <c r="K82" s="5" t="str">
        <f t="shared" si="18"/>
        <v/>
      </c>
      <c r="L82" s="5"/>
      <c r="M82" s="5">
        <f t="shared" si="19"/>
        <v>0</v>
      </c>
      <c r="N82" s="5">
        <f t="shared" si="19"/>
        <v>0</v>
      </c>
      <c r="O82" s="5">
        <f t="shared" si="19"/>
        <v>0</v>
      </c>
      <c r="P82" s="5">
        <f t="shared" si="19"/>
        <v>0</v>
      </c>
      <c r="Q82" s="5">
        <f t="shared" si="19"/>
        <v>0</v>
      </c>
      <c r="R82" s="5">
        <f t="shared" si="19"/>
        <v>0</v>
      </c>
      <c r="S82" s="5">
        <f t="shared" si="19"/>
        <v>0</v>
      </c>
      <c r="T82" s="5">
        <f t="shared" si="19"/>
        <v>0</v>
      </c>
      <c r="U82" s="5">
        <f t="shared" si="19"/>
        <v>0</v>
      </c>
      <c r="V82" s="5">
        <f t="shared" si="19"/>
        <v>0</v>
      </c>
      <c r="W82" s="5">
        <f t="shared" si="19"/>
        <v>0</v>
      </c>
      <c r="X82" s="5">
        <f t="shared" si="19"/>
        <v>0</v>
      </c>
      <c r="Y82" s="5"/>
      <c r="Z82" s="5"/>
      <c r="AA82" s="5" t="str">
        <f>IF(ISERROR(
IF('Cadastro de Funcionários'!C86="","",'Cadastro de Funcionários'!C86)),"",IF('Cadastro de Funcionários'!C86="","",'Cadastro de Funcionários'!C86))</f>
        <v/>
      </c>
    </row>
    <row r="83" spans="1:27" ht="22.5" customHeight="1">
      <c r="A83" s="29"/>
      <c r="B83" s="5"/>
      <c r="C83" s="37"/>
      <c r="D83" s="37"/>
      <c r="E83" s="68"/>
      <c r="F83" s="68"/>
      <c r="G83" s="5"/>
      <c r="H83" s="5" t="str">
        <f t="shared" si="15"/>
        <v/>
      </c>
      <c r="I83" s="5" t="str">
        <f t="shared" si="16"/>
        <v/>
      </c>
      <c r="J83" s="5" t="str">
        <f t="shared" si="17"/>
        <v/>
      </c>
      <c r="K83" s="5" t="str">
        <f t="shared" si="18"/>
        <v/>
      </c>
      <c r="L83" s="5"/>
      <c r="M83" s="5">
        <f t="shared" si="19"/>
        <v>0</v>
      </c>
      <c r="N83" s="5">
        <f t="shared" si="19"/>
        <v>0</v>
      </c>
      <c r="O83" s="5">
        <f t="shared" si="19"/>
        <v>0</v>
      </c>
      <c r="P83" s="5">
        <f t="shared" si="19"/>
        <v>0</v>
      </c>
      <c r="Q83" s="5">
        <f t="shared" si="19"/>
        <v>0</v>
      </c>
      <c r="R83" s="5">
        <f t="shared" si="19"/>
        <v>0</v>
      </c>
      <c r="S83" s="5">
        <f t="shared" si="19"/>
        <v>0</v>
      </c>
      <c r="T83" s="5">
        <f t="shared" si="19"/>
        <v>0</v>
      </c>
      <c r="U83" s="5">
        <f t="shared" si="19"/>
        <v>0</v>
      </c>
      <c r="V83" s="5">
        <f t="shared" si="19"/>
        <v>0</v>
      </c>
      <c r="W83" s="5">
        <f t="shared" si="19"/>
        <v>0</v>
      </c>
      <c r="X83" s="5">
        <f t="shared" si="19"/>
        <v>0</v>
      </c>
      <c r="Y83" s="5"/>
      <c r="Z83" s="5"/>
      <c r="AA83" s="5" t="str">
        <f>IF(ISERROR(
IF('Cadastro de Funcionários'!C87="","",'Cadastro de Funcionários'!C87)),"",IF('Cadastro de Funcionários'!C87="","",'Cadastro de Funcionários'!C87))</f>
        <v/>
      </c>
    </row>
    <row r="84" spans="1:27" ht="22.5" customHeight="1">
      <c r="A84" s="29"/>
      <c r="B84" s="5"/>
      <c r="C84" s="37"/>
      <c r="D84" s="37"/>
      <c r="E84" s="68"/>
      <c r="F84" s="68"/>
      <c r="G84" s="5"/>
      <c r="H84" s="5" t="str">
        <f t="shared" si="15"/>
        <v/>
      </c>
      <c r="I84" s="5" t="str">
        <f t="shared" si="16"/>
        <v/>
      </c>
      <c r="J84" s="5" t="str">
        <f t="shared" si="17"/>
        <v/>
      </c>
      <c r="K84" s="5" t="str">
        <f t="shared" si="18"/>
        <v/>
      </c>
      <c r="L84" s="5"/>
      <c r="M84" s="5">
        <f t="shared" si="19"/>
        <v>0</v>
      </c>
      <c r="N84" s="5">
        <f t="shared" si="19"/>
        <v>0</v>
      </c>
      <c r="O84" s="5">
        <f t="shared" si="19"/>
        <v>0</v>
      </c>
      <c r="P84" s="5">
        <f t="shared" si="19"/>
        <v>0</v>
      </c>
      <c r="Q84" s="5">
        <f t="shared" si="19"/>
        <v>0</v>
      </c>
      <c r="R84" s="5">
        <f t="shared" si="19"/>
        <v>0</v>
      </c>
      <c r="S84" s="5">
        <f t="shared" si="19"/>
        <v>0</v>
      </c>
      <c r="T84" s="5">
        <f t="shared" si="19"/>
        <v>0</v>
      </c>
      <c r="U84" s="5">
        <f t="shared" si="19"/>
        <v>0</v>
      </c>
      <c r="V84" s="5">
        <f t="shared" si="19"/>
        <v>0</v>
      </c>
      <c r="W84" s="5">
        <f t="shared" si="19"/>
        <v>0</v>
      </c>
      <c r="X84" s="5">
        <f t="shared" si="19"/>
        <v>0</v>
      </c>
      <c r="Y84" s="5"/>
      <c r="Z84" s="5"/>
      <c r="AA84" s="5" t="str">
        <f>IF(ISERROR(
IF('Cadastro de Funcionários'!C88="","",'Cadastro de Funcionários'!C88)),"",IF('Cadastro de Funcionários'!C88="","",'Cadastro de Funcionários'!C88))</f>
        <v/>
      </c>
    </row>
    <row r="85" spans="1:27" ht="22.5" customHeight="1">
      <c r="A85" s="29"/>
      <c r="B85" s="5"/>
      <c r="C85" s="37"/>
      <c r="D85" s="37"/>
      <c r="E85" s="68"/>
      <c r="F85" s="68"/>
      <c r="G85" s="5"/>
      <c r="H85" s="5" t="str">
        <f t="shared" si="15"/>
        <v/>
      </c>
      <c r="I85" s="5" t="str">
        <f t="shared" si="16"/>
        <v/>
      </c>
      <c r="J85" s="5" t="str">
        <f t="shared" si="17"/>
        <v/>
      </c>
      <c r="K85" s="5" t="str">
        <f t="shared" si="18"/>
        <v/>
      </c>
      <c r="L85" s="5"/>
      <c r="M85" s="5">
        <f t="shared" si="19"/>
        <v>0</v>
      </c>
      <c r="N85" s="5">
        <f t="shared" si="19"/>
        <v>0</v>
      </c>
      <c r="O85" s="5">
        <f t="shared" si="19"/>
        <v>0</v>
      </c>
      <c r="P85" s="5">
        <f t="shared" si="19"/>
        <v>0</v>
      </c>
      <c r="Q85" s="5">
        <f t="shared" si="19"/>
        <v>0</v>
      </c>
      <c r="R85" s="5">
        <f t="shared" si="19"/>
        <v>0</v>
      </c>
      <c r="S85" s="5">
        <f t="shared" si="19"/>
        <v>0</v>
      </c>
      <c r="T85" s="5">
        <f t="shared" si="19"/>
        <v>0</v>
      </c>
      <c r="U85" s="5">
        <f t="shared" si="19"/>
        <v>0</v>
      </c>
      <c r="V85" s="5">
        <f t="shared" si="19"/>
        <v>0</v>
      </c>
      <c r="W85" s="5">
        <f t="shared" si="19"/>
        <v>0</v>
      </c>
      <c r="X85" s="5">
        <f t="shared" si="19"/>
        <v>0</v>
      </c>
      <c r="Y85" s="5"/>
      <c r="Z85" s="5"/>
      <c r="AA85" s="5" t="str">
        <f>IF(ISERROR(
IF('Cadastro de Funcionários'!C89="","",'Cadastro de Funcionários'!C89)),"",IF('Cadastro de Funcionários'!C89="","",'Cadastro de Funcionários'!C89))</f>
        <v/>
      </c>
    </row>
    <row r="86" spans="1:27" ht="22.5" customHeight="1">
      <c r="A86" s="29"/>
      <c r="B86" s="5"/>
      <c r="C86" s="37"/>
      <c r="D86" s="37"/>
      <c r="E86" s="68"/>
      <c r="F86" s="68"/>
      <c r="G86" s="5"/>
      <c r="H86" s="5" t="str">
        <f t="shared" si="15"/>
        <v/>
      </c>
      <c r="I86" s="5" t="str">
        <f t="shared" si="16"/>
        <v/>
      </c>
      <c r="J86" s="5" t="str">
        <f t="shared" si="17"/>
        <v/>
      </c>
      <c r="K86" s="5" t="str">
        <f t="shared" si="18"/>
        <v/>
      </c>
      <c r="L86" s="5"/>
      <c r="M86" s="5">
        <f t="shared" si="19"/>
        <v>0</v>
      </c>
      <c r="N86" s="5">
        <f t="shared" si="19"/>
        <v>0</v>
      </c>
      <c r="O86" s="5">
        <f t="shared" si="19"/>
        <v>0</v>
      </c>
      <c r="P86" s="5">
        <f t="shared" si="19"/>
        <v>0</v>
      </c>
      <c r="Q86" s="5">
        <f t="shared" si="19"/>
        <v>0</v>
      </c>
      <c r="R86" s="5">
        <f t="shared" si="19"/>
        <v>0</v>
      </c>
      <c r="S86" s="5">
        <f t="shared" si="19"/>
        <v>0</v>
      </c>
      <c r="T86" s="5">
        <f t="shared" si="19"/>
        <v>0</v>
      </c>
      <c r="U86" s="5">
        <f t="shared" si="19"/>
        <v>0</v>
      </c>
      <c r="V86" s="5">
        <f t="shared" si="19"/>
        <v>0</v>
      </c>
      <c r="W86" s="5">
        <f t="shared" si="19"/>
        <v>0</v>
      </c>
      <c r="X86" s="5">
        <f t="shared" si="19"/>
        <v>0</v>
      </c>
      <c r="Y86" s="5"/>
      <c r="Z86" s="5"/>
      <c r="AA86" s="5" t="str">
        <f>IF(ISERROR(
IF('Cadastro de Funcionários'!C90="","",'Cadastro de Funcionários'!C90)),"",IF('Cadastro de Funcionários'!C90="","",'Cadastro de Funcionários'!C90))</f>
        <v/>
      </c>
    </row>
    <row r="87" spans="1:27" ht="22.5" customHeight="1">
      <c r="A87" s="29"/>
      <c r="B87" s="5"/>
      <c r="C87" s="37"/>
      <c r="D87" s="37"/>
      <c r="E87" s="68"/>
      <c r="F87" s="68"/>
      <c r="G87" s="5"/>
      <c r="H87" s="5" t="str">
        <f t="shared" si="15"/>
        <v/>
      </c>
      <c r="I87" s="5" t="str">
        <f t="shared" si="16"/>
        <v/>
      </c>
      <c r="J87" s="5" t="str">
        <f t="shared" si="17"/>
        <v/>
      </c>
      <c r="K87" s="5" t="str">
        <f t="shared" si="18"/>
        <v/>
      </c>
      <c r="L87" s="5"/>
      <c r="M87" s="5">
        <f t="shared" ref="M87:X100" si="20">IF(ISERROR(
IF(AND($H87&lt;=M$5,$J87&gt;=M$5),1,0)),"",IF(AND($H87&lt;=M$5,$J87&gt;=M$5),1,0))</f>
        <v>0</v>
      </c>
      <c r="N87" s="5">
        <f t="shared" si="20"/>
        <v>0</v>
      </c>
      <c r="O87" s="5">
        <f t="shared" si="20"/>
        <v>0</v>
      </c>
      <c r="P87" s="5">
        <f t="shared" si="20"/>
        <v>0</v>
      </c>
      <c r="Q87" s="5">
        <f t="shared" si="20"/>
        <v>0</v>
      </c>
      <c r="R87" s="5">
        <f t="shared" si="20"/>
        <v>0</v>
      </c>
      <c r="S87" s="5">
        <f t="shared" si="20"/>
        <v>0</v>
      </c>
      <c r="T87" s="5">
        <f t="shared" si="20"/>
        <v>0</v>
      </c>
      <c r="U87" s="5">
        <f t="shared" si="20"/>
        <v>0</v>
      </c>
      <c r="V87" s="5">
        <f t="shared" si="20"/>
        <v>0</v>
      </c>
      <c r="W87" s="5">
        <f t="shared" si="20"/>
        <v>0</v>
      </c>
      <c r="X87" s="5">
        <f t="shared" si="20"/>
        <v>0</v>
      </c>
      <c r="Y87" s="5"/>
      <c r="Z87" s="5"/>
      <c r="AA87" s="5" t="str">
        <f>IF(ISERROR(
IF('Cadastro de Funcionários'!C91="","",'Cadastro de Funcionários'!C91)),"",IF('Cadastro de Funcionários'!C91="","",'Cadastro de Funcionários'!C91))</f>
        <v/>
      </c>
    </row>
    <row r="88" spans="1:27" ht="22.5" customHeight="1">
      <c r="A88" s="29"/>
      <c r="B88" s="5"/>
      <c r="C88" s="37"/>
      <c r="D88" s="37"/>
      <c r="E88" s="68"/>
      <c r="F88" s="68"/>
      <c r="G88" s="5"/>
      <c r="H88" s="5" t="str">
        <f t="shared" si="15"/>
        <v/>
      </c>
      <c r="I88" s="5" t="str">
        <f t="shared" si="16"/>
        <v/>
      </c>
      <c r="J88" s="5" t="str">
        <f t="shared" si="17"/>
        <v/>
      </c>
      <c r="K88" s="5" t="str">
        <f t="shared" si="18"/>
        <v/>
      </c>
      <c r="L88" s="5"/>
      <c r="M88" s="5">
        <f t="shared" si="20"/>
        <v>0</v>
      </c>
      <c r="N88" s="5">
        <f t="shared" si="20"/>
        <v>0</v>
      </c>
      <c r="O88" s="5">
        <f t="shared" si="20"/>
        <v>0</v>
      </c>
      <c r="P88" s="5">
        <f t="shared" si="20"/>
        <v>0</v>
      </c>
      <c r="Q88" s="5">
        <f t="shared" si="20"/>
        <v>0</v>
      </c>
      <c r="R88" s="5">
        <f t="shared" si="20"/>
        <v>0</v>
      </c>
      <c r="S88" s="5">
        <f t="shared" si="20"/>
        <v>0</v>
      </c>
      <c r="T88" s="5">
        <f t="shared" si="20"/>
        <v>0</v>
      </c>
      <c r="U88" s="5">
        <f t="shared" si="20"/>
        <v>0</v>
      </c>
      <c r="V88" s="5">
        <f t="shared" si="20"/>
        <v>0</v>
      </c>
      <c r="W88" s="5">
        <f t="shared" si="20"/>
        <v>0</v>
      </c>
      <c r="X88" s="5">
        <f t="shared" si="20"/>
        <v>0</v>
      </c>
      <c r="Y88" s="5"/>
      <c r="Z88" s="5"/>
      <c r="AA88" s="5" t="str">
        <f>IF(ISERROR(
IF('Cadastro de Funcionários'!C92="","",'Cadastro de Funcionários'!C92)),"",IF('Cadastro de Funcionários'!C92="","",'Cadastro de Funcionários'!C92))</f>
        <v/>
      </c>
    </row>
    <row r="89" spans="1:27" ht="22.5" customHeight="1">
      <c r="A89" s="29"/>
      <c r="B89" s="5"/>
      <c r="C89" s="37"/>
      <c r="D89" s="37"/>
      <c r="E89" s="68"/>
      <c r="F89" s="68"/>
      <c r="G89" s="5"/>
      <c r="H89" s="5" t="str">
        <f t="shared" si="15"/>
        <v/>
      </c>
      <c r="I89" s="5" t="str">
        <f t="shared" si="16"/>
        <v/>
      </c>
      <c r="J89" s="5" t="str">
        <f t="shared" si="17"/>
        <v/>
      </c>
      <c r="K89" s="5" t="str">
        <f t="shared" si="18"/>
        <v/>
      </c>
      <c r="L89" s="5"/>
      <c r="M89" s="5">
        <f t="shared" si="20"/>
        <v>0</v>
      </c>
      <c r="N89" s="5">
        <f t="shared" si="20"/>
        <v>0</v>
      </c>
      <c r="O89" s="5">
        <f t="shared" si="20"/>
        <v>0</v>
      </c>
      <c r="P89" s="5">
        <f t="shared" si="20"/>
        <v>0</v>
      </c>
      <c r="Q89" s="5">
        <f t="shared" si="20"/>
        <v>0</v>
      </c>
      <c r="R89" s="5">
        <f t="shared" si="20"/>
        <v>0</v>
      </c>
      <c r="S89" s="5">
        <f t="shared" si="20"/>
        <v>0</v>
      </c>
      <c r="T89" s="5">
        <f t="shared" si="20"/>
        <v>0</v>
      </c>
      <c r="U89" s="5">
        <f t="shared" si="20"/>
        <v>0</v>
      </c>
      <c r="V89" s="5">
        <f t="shared" si="20"/>
        <v>0</v>
      </c>
      <c r="W89" s="5">
        <f t="shared" si="20"/>
        <v>0</v>
      </c>
      <c r="X89" s="5">
        <f t="shared" si="20"/>
        <v>0</v>
      </c>
      <c r="Y89" s="5"/>
      <c r="Z89" s="5"/>
      <c r="AA89" s="5" t="str">
        <f>IF(ISERROR(
IF('Cadastro de Funcionários'!C93="","",'Cadastro de Funcionários'!C93)),"",IF('Cadastro de Funcionários'!C93="","",'Cadastro de Funcionários'!C93))</f>
        <v/>
      </c>
    </row>
    <row r="90" spans="1:27" ht="22.5" customHeight="1">
      <c r="A90" s="29"/>
      <c r="B90" s="5"/>
      <c r="C90" s="37"/>
      <c r="D90" s="37"/>
      <c r="E90" s="68"/>
      <c r="F90" s="68"/>
      <c r="G90" s="5"/>
      <c r="H90" s="5" t="str">
        <f t="shared" si="15"/>
        <v/>
      </c>
      <c r="I90" s="5" t="str">
        <f t="shared" si="16"/>
        <v/>
      </c>
      <c r="J90" s="5" t="str">
        <f t="shared" si="17"/>
        <v/>
      </c>
      <c r="K90" s="5" t="str">
        <f t="shared" si="18"/>
        <v/>
      </c>
      <c r="L90" s="5"/>
      <c r="M90" s="5">
        <f t="shared" si="20"/>
        <v>0</v>
      </c>
      <c r="N90" s="5">
        <f t="shared" si="20"/>
        <v>0</v>
      </c>
      <c r="O90" s="5">
        <f t="shared" si="20"/>
        <v>0</v>
      </c>
      <c r="P90" s="5">
        <f t="shared" si="20"/>
        <v>0</v>
      </c>
      <c r="Q90" s="5">
        <f t="shared" si="20"/>
        <v>0</v>
      </c>
      <c r="R90" s="5">
        <f t="shared" si="20"/>
        <v>0</v>
      </c>
      <c r="S90" s="5">
        <f t="shared" si="20"/>
        <v>0</v>
      </c>
      <c r="T90" s="5">
        <f t="shared" si="20"/>
        <v>0</v>
      </c>
      <c r="U90" s="5">
        <f t="shared" si="20"/>
        <v>0</v>
      </c>
      <c r="V90" s="5">
        <f t="shared" si="20"/>
        <v>0</v>
      </c>
      <c r="W90" s="5">
        <f t="shared" si="20"/>
        <v>0</v>
      </c>
      <c r="X90" s="5">
        <f t="shared" si="20"/>
        <v>0</v>
      </c>
      <c r="Y90" s="5"/>
      <c r="Z90" s="5"/>
      <c r="AA90" s="5" t="str">
        <f>IF(ISERROR(
IF('Cadastro de Funcionários'!C94="","",'Cadastro de Funcionários'!C94)),"",IF('Cadastro de Funcionários'!C94="","",'Cadastro de Funcionários'!C94))</f>
        <v/>
      </c>
    </row>
    <row r="91" spans="1:27" ht="22.5" customHeight="1">
      <c r="A91" s="29"/>
      <c r="B91" s="5"/>
      <c r="C91" s="37"/>
      <c r="D91" s="37"/>
      <c r="E91" s="68"/>
      <c r="F91" s="68"/>
      <c r="G91" s="5"/>
      <c r="H91" s="5" t="str">
        <f t="shared" si="15"/>
        <v/>
      </c>
      <c r="I91" s="5" t="str">
        <f t="shared" si="16"/>
        <v/>
      </c>
      <c r="J91" s="5" t="str">
        <f t="shared" si="17"/>
        <v/>
      </c>
      <c r="K91" s="5" t="str">
        <f t="shared" si="18"/>
        <v/>
      </c>
      <c r="L91" s="5"/>
      <c r="M91" s="5">
        <f t="shared" si="20"/>
        <v>0</v>
      </c>
      <c r="N91" s="5">
        <f t="shared" si="20"/>
        <v>0</v>
      </c>
      <c r="O91" s="5">
        <f t="shared" si="20"/>
        <v>0</v>
      </c>
      <c r="P91" s="5">
        <f t="shared" si="20"/>
        <v>0</v>
      </c>
      <c r="Q91" s="5">
        <f t="shared" si="20"/>
        <v>0</v>
      </c>
      <c r="R91" s="5">
        <f t="shared" si="20"/>
        <v>0</v>
      </c>
      <c r="S91" s="5">
        <f t="shared" si="20"/>
        <v>0</v>
      </c>
      <c r="T91" s="5">
        <f t="shared" si="20"/>
        <v>0</v>
      </c>
      <c r="U91" s="5">
        <f t="shared" si="20"/>
        <v>0</v>
      </c>
      <c r="V91" s="5">
        <f t="shared" si="20"/>
        <v>0</v>
      </c>
      <c r="W91" s="5">
        <f t="shared" si="20"/>
        <v>0</v>
      </c>
      <c r="X91" s="5">
        <f t="shared" si="20"/>
        <v>0</v>
      </c>
      <c r="Y91" s="5"/>
      <c r="Z91" s="5"/>
      <c r="AA91" s="5" t="str">
        <f>IF(ISERROR(
IF('Cadastro de Funcionários'!C95="","",'Cadastro de Funcionários'!C95)),"",IF('Cadastro de Funcionários'!C95="","",'Cadastro de Funcionários'!C95))</f>
        <v/>
      </c>
    </row>
    <row r="92" spans="1:27" ht="22.5" customHeight="1">
      <c r="A92" s="29"/>
      <c r="B92" s="5"/>
      <c r="C92" s="37"/>
      <c r="D92" s="37"/>
      <c r="E92" s="68"/>
      <c r="F92" s="68"/>
      <c r="G92" s="5"/>
      <c r="H92" s="5" t="str">
        <f t="shared" si="15"/>
        <v/>
      </c>
      <c r="I92" s="5" t="str">
        <f t="shared" si="16"/>
        <v/>
      </c>
      <c r="J92" s="5" t="str">
        <f t="shared" si="17"/>
        <v/>
      </c>
      <c r="K92" s="5" t="str">
        <f t="shared" si="18"/>
        <v/>
      </c>
      <c r="L92" s="5"/>
      <c r="M92" s="5">
        <f t="shared" si="20"/>
        <v>0</v>
      </c>
      <c r="N92" s="5">
        <f t="shared" si="20"/>
        <v>0</v>
      </c>
      <c r="O92" s="5">
        <f t="shared" si="20"/>
        <v>0</v>
      </c>
      <c r="P92" s="5">
        <f t="shared" si="20"/>
        <v>0</v>
      </c>
      <c r="Q92" s="5">
        <f t="shared" si="20"/>
        <v>0</v>
      </c>
      <c r="R92" s="5">
        <f t="shared" si="20"/>
        <v>0</v>
      </c>
      <c r="S92" s="5">
        <f t="shared" si="20"/>
        <v>0</v>
      </c>
      <c r="T92" s="5">
        <f t="shared" si="20"/>
        <v>0</v>
      </c>
      <c r="U92" s="5">
        <f t="shared" si="20"/>
        <v>0</v>
      </c>
      <c r="V92" s="5">
        <f t="shared" si="20"/>
        <v>0</v>
      </c>
      <c r="W92" s="5">
        <f t="shared" si="20"/>
        <v>0</v>
      </c>
      <c r="X92" s="5">
        <f t="shared" si="20"/>
        <v>0</v>
      </c>
      <c r="Y92" s="5"/>
      <c r="Z92" s="5"/>
      <c r="AA92" s="5" t="str">
        <f>IF(ISERROR(
IF('Cadastro de Funcionários'!C96="","",'Cadastro de Funcionários'!C96)),"",IF('Cadastro de Funcionários'!C96="","",'Cadastro de Funcionários'!C96))</f>
        <v/>
      </c>
    </row>
    <row r="93" spans="1:27" ht="22.5" customHeight="1">
      <c r="A93" s="29"/>
      <c r="B93" s="5"/>
      <c r="C93" s="37"/>
      <c r="D93" s="37"/>
      <c r="E93" s="68"/>
      <c r="F93" s="68"/>
      <c r="G93" s="5"/>
      <c r="H93" s="5" t="str">
        <f t="shared" si="15"/>
        <v/>
      </c>
      <c r="I93" s="5" t="str">
        <f t="shared" si="16"/>
        <v/>
      </c>
      <c r="J93" s="5" t="str">
        <f t="shared" si="17"/>
        <v/>
      </c>
      <c r="K93" s="5" t="str">
        <f t="shared" si="18"/>
        <v/>
      </c>
      <c r="L93" s="5"/>
      <c r="M93" s="5">
        <f t="shared" si="20"/>
        <v>0</v>
      </c>
      <c r="N93" s="5">
        <f t="shared" si="20"/>
        <v>0</v>
      </c>
      <c r="O93" s="5">
        <f t="shared" si="20"/>
        <v>0</v>
      </c>
      <c r="P93" s="5">
        <f t="shared" si="20"/>
        <v>0</v>
      </c>
      <c r="Q93" s="5">
        <f t="shared" si="20"/>
        <v>0</v>
      </c>
      <c r="R93" s="5">
        <f t="shared" si="20"/>
        <v>0</v>
      </c>
      <c r="S93" s="5">
        <f t="shared" si="20"/>
        <v>0</v>
      </c>
      <c r="T93" s="5">
        <f t="shared" si="20"/>
        <v>0</v>
      </c>
      <c r="U93" s="5">
        <f t="shared" si="20"/>
        <v>0</v>
      </c>
      <c r="V93" s="5">
        <f t="shared" si="20"/>
        <v>0</v>
      </c>
      <c r="W93" s="5">
        <f t="shared" si="20"/>
        <v>0</v>
      </c>
      <c r="X93" s="5">
        <f t="shared" si="20"/>
        <v>0</v>
      </c>
      <c r="Y93" s="5"/>
      <c r="Z93" s="5"/>
      <c r="AA93" s="5" t="str">
        <f>IF(ISERROR(
IF('Cadastro de Funcionários'!C97="","",'Cadastro de Funcionários'!C97)),"",IF('Cadastro de Funcionários'!C97="","",'Cadastro de Funcionários'!C97))</f>
        <v/>
      </c>
    </row>
    <row r="94" spans="1:27" ht="22.5" customHeight="1">
      <c r="A94" s="29"/>
      <c r="B94" s="5"/>
      <c r="C94" s="37"/>
      <c r="D94" s="37"/>
      <c r="E94" s="68"/>
      <c r="F94" s="68"/>
      <c r="G94" s="5"/>
      <c r="H94" s="5" t="str">
        <f t="shared" si="15"/>
        <v/>
      </c>
      <c r="I94" s="5" t="str">
        <f t="shared" si="16"/>
        <v/>
      </c>
      <c r="J94" s="5" t="str">
        <f t="shared" si="17"/>
        <v/>
      </c>
      <c r="K94" s="5" t="str">
        <f t="shared" si="18"/>
        <v/>
      </c>
      <c r="L94" s="5"/>
      <c r="M94" s="5">
        <f t="shared" si="20"/>
        <v>0</v>
      </c>
      <c r="N94" s="5">
        <f t="shared" si="20"/>
        <v>0</v>
      </c>
      <c r="O94" s="5">
        <f t="shared" si="20"/>
        <v>0</v>
      </c>
      <c r="P94" s="5">
        <f t="shared" si="20"/>
        <v>0</v>
      </c>
      <c r="Q94" s="5">
        <f t="shared" si="20"/>
        <v>0</v>
      </c>
      <c r="R94" s="5">
        <f t="shared" si="20"/>
        <v>0</v>
      </c>
      <c r="S94" s="5">
        <f t="shared" si="20"/>
        <v>0</v>
      </c>
      <c r="T94" s="5">
        <f t="shared" si="20"/>
        <v>0</v>
      </c>
      <c r="U94" s="5">
        <f t="shared" si="20"/>
        <v>0</v>
      </c>
      <c r="V94" s="5">
        <f t="shared" si="20"/>
        <v>0</v>
      </c>
      <c r="W94" s="5">
        <f t="shared" si="20"/>
        <v>0</v>
      </c>
      <c r="X94" s="5">
        <f t="shared" si="20"/>
        <v>0</v>
      </c>
      <c r="Y94" s="5"/>
      <c r="Z94" s="5"/>
      <c r="AA94" s="5" t="str">
        <f>IF(ISERROR(
IF('Cadastro de Funcionários'!C98="","",'Cadastro de Funcionários'!C98)),"",IF('Cadastro de Funcionários'!C98="","",'Cadastro de Funcionários'!C98))</f>
        <v/>
      </c>
    </row>
    <row r="95" spans="1:27" ht="22.5" customHeight="1">
      <c r="A95" s="29"/>
      <c r="B95" s="5"/>
      <c r="C95" s="37"/>
      <c r="D95" s="37"/>
      <c r="E95" s="68"/>
      <c r="F95" s="68"/>
      <c r="G95" s="5"/>
      <c r="H95" s="5" t="str">
        <f t="shared" si="15"/>
        <v/>
      </c>
      <c r="I95" s="5" t="str">
        <f t="shared" si="16"/>
        <v/>
      </c>
      <c r="J95" s="5" t="str">
        <f t="shared" si="17"/>
        <v/>
      </c>
      <c r="K95" s="5" t="str">
        <f t="shared" si="18"/>
        <v/>
      </c>
      <c r="L95" s="5"/>
      <c r="M95" s="5">
        <f t="shared" si="20"/>
        <v>0</v>
      </c>
      <c r="N95" s="5">
        <f t="shared" si="20"/>
        <v>0</v>
      </c>
      <c r="O95" s="5">
        <f t="shared" si="20"/>
        <v>0</v>
      </c>
      <c r="P95" s="5">
        <f t="shared" si="20"/>
        <v>0</v>
      </c>
      <c r="Q95" s="5">
        <f t="shared" si="20"/>
        <v>0</v>
      </c>
      <c r="R95" s="5">
        <f t="shared" si="20"/>
        <v>0</v>
      </c>
      <c r="S95" s="5">
        <f t="shared" si="20"/>
        <v>0</v>
      </c>
      <c r="T95" s="5">
        <f t="shared" si="20"/>
        <v>0</v>
      </c>
      <c r="U95" s="5">
        <f t="shared" si="20"/>
        <v>0</v>
      </c>
      <c r="V95" s="5">
        <f t="shared" si="20"/>
        <v>0</v>
      </c>
      <c r="W95" s="5">
        <f t="shared" si="20"/>
        <v>0</v>
      </c>
      <c r="X95" s="5">
        <f t="shared" si="20"/>
        <v>0</v>
      </c>
      <c r="Y95" s="5"/>
      <c r="Z95" s="5"/>
      <c r="AA95" s="5" t="str">
        <f>IF(ISERROR(
IF('Cadastro de Funcionários'!C99="","",'Cadastro de Funcionários'!C99)),"",IF('Cadastro de Funcionários'!C99="","",'Cadastro de Funcionários'!C99))</f>
        <v/>
      </c>
    </row>
    <row r="96" spans="1:27" ht="22.5" customHeight="1">
      <c r="A96" s="29"/>
      <c r="B96" s="5"/>
      <c r="C96" s="37"/>
      <c r="D96" s="37"/>
      <c r="E96" s="68"/>
      <c r="F96" s="68"/>
      <c r="G96" s="5"/>
      <c r="H96" s="5" t="str">
        <f t="shared" si="15"/>
        <v/>
      </c>
      <c r="I96" s="5" t="str">
        <f t="shared" si="16"/>
        <v/>
      </c>
      <c r="J96" s="5" t="str">
        <f t="shared" si="17"/>
        <v/>
      </c>
      <c r="K96" s="5" t="str">
        <f t="shared" si="18"/>
        <v/>
      </c>
      <c r="L96" s="5"/>
      <c r="M96" s="5">
        <f t="shared" si="20"/>
        <v>0</v>
      </c>
      <c r="N96" s="5">
        <f t="shared" si="20"/>
        <v>0</v>
      </c>
      <c r="O96" s="5">
        <f t="shared" si="20"/>
        <v>0</v>
      </c>
      <c r="P96" s="5">
        <f t="shared" si="20"/>
        <v>0</v>
      </c>
      <c r="Q96" s="5">
        <f t="shared" si="20"/>
        <v>0</v>
      </c>
      <c r="R96" s="5">
        <f t="shared" si="20"/>
        <v>0</v>
      </c>
      <c r="S96" s="5">
        <f t="shared" si="20"/>
        <v>0</v>
      </c>
      <c r="T96" s="5">
        <f t="shared" si="20"/>
        <v>0</v>
      </c>
      <c r="U96" s="5">
        <f t="shared" si="20"/>
        <v>0</v>
      </c>
      <c r="V96" s="5">
        <f t="shared" si="20"/>
        <v>0</v>
      </c>
      <c r="W96" s="5">
        <f t="shared" si="20"/>
        <v>0</v>
      </c>
      <c r="X96" s="5">
        <f t="shared" si="20"/>
        <v>0</v>
      </c>
      <c r="Y96" s="5"/>
      <c r="Z96" s="5"/>
      <c r="AA96" s="5" t="str">
        <f>IF(ISERROR(
IF('Cadastro de Funcionários'!C100="","",'Cadastro de Funcionários'!C100)),"",IF('Cadastro de Funcionários'!C100="","",'Cadastro de Funcionários'!C100))</f>
        <v/>
      </c>
    </row>
    <row r="97" spans="1:27" ht="22.5" customHeight="1">
      <c r="A97" s="29"/>
      <c r="B97" s="5"/>
      <c r="C97" s="37"/>
      <c r="D97" s="37"/>
      <c r="E97" s="68"/>
      <c r="F97" s="68"/>
      <c r="G97" s="5"/>
      <c r="H97" s="5" t="str">
        <f t="shared" si="15"/>
        <v/>
      </c>
      <c r="I97" s="5" t="str">
        <f t="shared" si="16"/>
        <v/>
      </c>
      <c r="J97" s="5" t="str">
        <f t="shared" si="17"/>
        <v/>
      </c>
      <c r="K97" s="5" t="str">
        <f t="shared" si="18"/>
        <v/>
      </c>
      <c r="L97" s="5"/>
      <c r="M97" s="5">
        <f t="shared" si="20"/>
        <v>0</v>
      </c>
      <c r="N97" s="5">
        <f t="shared" si="20"/>
        <v>0</v>
      </c>
      <c r="O97" s="5">
        <f t="shared" si="20"/>
        <v>0</v>
      </c>
      <c r="P97" s="5">
        <f t="shared" si="20"/>
        <v>0</v>
      </c>
      <c r="Q97" s="5">
        <f t="shared" si="20"/>
        <v>0</v>
      </c>
      <c r="R97" s="5">
        <f t="shared" si="20"/>
        <v>0</v>
      </c>
      <c r="S97" s="5">
        <f t="shared" si="20"/>
        <v>0</v>
      </c>
      <c r="T97" s="5">
        <f t="shared" si="20"/>
        <v>0</v>
      </c>
      <c r="U97" s="5">
        <f t="shared" si="20"/>
        <v>0</v>
      </c>
      <c r="V97" s="5">
        <f t="shared" si="20"/>
        <v>0</v>
      </c>
      <c r="W97" s="5">
        <f t="shared" si="20"/>
        <v>0</v>
      </c>
      <c r="X97" s="5">
        <f t="shared" si="20"/>
        <v>0</v>
      </c>
      <c r="Y97" s="5"/>
      <c r="Z97" s="5"/>
      <c r="AA97" s="5" t="str">
        <f>IF(ISERROR(
IF('Cadastro de Funcionários'!C101="","",'Cadastro de Funcionários'!C101)),"",IF('Cadastro de Funcionários'!C101="","",'Cadastro de Funcionários'!C101))</f>
        <v/>
      </c>
    </row>
    <row r="98" spans="1:27" ht="22.5" customHeight="1">
      <c r="A98" s="29"/>
      <c r="B98" s="5"/>
      <c r="C98" s="37"/>
      <c r="D98" s="37"/>
      <c r="E98" s="68"/>
      <c r="F98" s="68"/>
      <c r="G98" s="5"/>
      <c r="H98" s="5" t="str">
        <f t="shared" si="15"/>
        <v/>
      </c>
      <c r="I98" s="5" t="str">
        <f t="shared" si="16"/>
        <v/>
      </c>
      <c r="J98" s="5" t="str">
        <f t="shared" si="17"/>
        <v/>
      </c>
      <c r="K98" s="5" t="str">
        <f t="shared" si="18"/>
        <v/>
      </c>
      <c r="L98" s="5"/>
      <c r="M98" s="5">
        <f t="shared" si="20"/>
        <v>0</v>
      </c>
      <c r="N98" s="5">
        <f t="shared" si="20"/>
        <v>0</v>
      </c>
      <c r="O98" s="5">
        <f t="shared" si="20"/>
        <v>0</v>
      </c>
      <c r="P98" s="5">
        <f t="shared" si="20"/>
        <v>0</v>
      </c>
      <c r="Q98" s="5">
        <f t="shared" si="20"/>
        <v>0</v>
      </c>
      <c r="R98" s="5">
        <f t="shared" si="20"/>
        <v>0</v>
      </c>
      <c r="S98" s="5">
        <f t="shared" si="20"/>
        <v>0</v>
      </c>
      <c r="T98" s="5">
        <f t="shared" si="20"/>
        <v>0</v>
      </c>
      <c r="U98" s="5">
        <f t="shared" si="20"/>
        <v>0</v>
      </c>
      <c r="V98" s="5">
        <f t="shared" si="20"/>
        <v>0</v>
      </c>
      <c r="W98" s="5">
        <f t="shared" si="20"/>
        <v>0</v>
      </c>
      <c r="X98" s="5">
        <f t="shared" si="20"/>
        <v>0</v>
      </c>
      <c r="Y98" s="5"/>
      <c r="Z98" s="5"/>
      <c r="AA98" s="5" t="str">
        <f>IF(ISERROR(
IF('Cadastro de Funcionários'!C102="","",'Cadastro de Funcionários'!C102)),"",IF('Cadastro de Funcionários'!C102="","",'Cadastro de Funcionários'!C102))</f>
        <v/>
      </c>
    </row>
    <row r="99" spans="1:27" ht="22.5" customHeight="1">
      <c r="A99" s="29"/>
      <c r="B99" s="5"/>
      <c r="C99" s="37"/>
      <c r="D99" s="37"/>
      <c r="E99" s="68"/>
      <c r="F99" s="68"/>
      <c r="G99" s="5"/>
      <c r="H99" s="5" t="str">
        <f t="shared" si="15"/>
        <v/>
      </c>
      <c r="I99" s="5" t="str">
        <f t="shared" si="16"/>
        <v/>
      </c>
      <c r="J99" s="5" t="str">
        <f t="shared" si="17"/>
        <v/>
      </c>
      <c r="K99" s="5" t="str">
        <f t="shared" si="18"/>
        <v/>
      </c>
      <c r="L99" s="5"/>
      <c r="M99" s="5">
        <f t="shared" si="20"/>
        <v>0</v>
      </c>
      <c r="N99" s="5">
        <f t="shared" si="20"/>
        <v>0</v>
      </c>
      <c r="O99" s="5">
        <f t="shared" si="20"/>
        <v>0</v>
      </c>
      <c r="P99" s="5">
        <f t="shared" si="20"/>
        <v>0</v>
      </c>
      <c r="Q99" s="5">
        <f t="shared" si="20"/>
        <v>0</v>
      </c>
      <c r="R99" s="5">
        <f t="shared" si="20"/>
        <v>0</v>
      </c>
      <c r="S99" s="5">
        <f t="shared" si="20"/>
        <v>0</v>
      </c>
      <c r="T99" s="5">
        <f t="shared" si="20"/>
        <v>0</v>
      </c>
      <c r="U99" s="5">
        <f t="shared" si="20"/>
        <v>0</v>
      </c>
      <c r="V99" s="5">
        <f t="shared" si="20"/>
        <v>0</v>
      </c>
      <c r="W99" s="5">
        <f t="shared" si="20"/>
        <v>0</v>
      </c>
      <c r="X99" s="5">
        <f t="shared" si="20"/>
        <v>0</v>
      </c>
      <c r="Y99" s="5"/>
      <c r="Z99" s="5"/>
      <c r="AA99" s="5" t="str">
        <f>IF(ISERROR(
IF('Cadastro de Funcionários'!C103="","",'Cadastro de Funcionários'!C103)),"",IF('Cadastro de Funcionários'!C103="","",'Cadastro de Funcionários'!C103))</f>
        <v/>
      </c>
    </row>
    <row r="100" spans="1:27" ht="22.5" customHeight="1">
      <c r="A100" s="29"/>
      <c r="B100" s="5"/>
      <c r="C100" s="37"/>
      <c r="D100" s="37"/>
      <c r="E100" s="68"/>
      <c r="F100" s="68"/>
      <c r="G100" s="5"/>
      <c r="H100" s="5" t="str">
        <f t="shared" si="15"/>
        <v/>
      </c>
      <c r="I100" s="5" t="str">
        <f t="shared" si="16"/>
        <v/>
      </c>
      <c r="J100" s="5" t="str">
        <f t="shared" si="17"/>
        <v/>
      </c>
      <c r="K100" s="5" t="str">
        <f t="shared" si="18"/>
        <v/>
      </c>
      <c r="L100" s="5"/>
      <c r="M100" s="5">
        <f t="shared" si="20"/>
        <v>0</v>
      </c>
      <c r="N100" s="5">
        <f t="shared" si="20"/>
        <v>0</v>
      </c>
      <c r="O100" s="5">
        <f t="shared" si="20"/>
        <v>0</v>
      </c>
      <c r="P100" s="5">
        <f t="shared" si="20"/>
        <v>0</v>
      </c>
      <c r="Q100" s="5">
        <f t="shared" si="20"/>
        <v>0</v>
      </c>
      <c r="R100" s="5">
        <f t="shared" si="20"/>
        <v>0</v>
      </c>
      <c r="S100" s="5">
        <f t="shared" si="20"/>
        <v>0</v>
      </c>
      <c r="T100" s="5">
        <f t="shared" si="20"/>
        <v>0</v>
      </c>
      <c r="U100" s="5">
        <f t="shared" si="20"/>
        <v>0</v>
      </c>
      <c r="V100" s="5">
        <f t="shared" si="20"/>
        <v>0</v>
      </c>
      <c r="W100" s="5">
        <f t="shared" si="20"/>
        <v>0</v>
      </c>
      <c r="X100" s="5">
        <f t="shared" si="20"/>
        <v>0</v>
      </c>
      <c r="Y100" s="5"/>
      <c r="Z100" s="5"/>
      <c r="AA100" s="5" t="str">
        <f>IF(ISERROR(
IF('Cadastro de Funcionários'!C104="","",'Cadastro de Funcionários'!C104)),"",IF('Cadastro de Funcionários'!C104="","",'Cadastro de Funcionários'!C104))</f>
        <v/>
      </c>
    </row>
  </sheetData>
  <mergeCells count="4">
    <mergeCell ref="C2:F2"/>
    <mergeCell ref="C5:F5"/>
    <mergeCell ref="C1:F1"/>
    <mergeCell ref="A1:A2"/>
  </mergeCells>
  <dataValidations count="2">
    <dataValidation type="list" allowBlank="1" showErrorMessage="1" sqref="C7:C100" xr:uid="{00000000-0002-0000-0600-000000000000}">
      <formula1>$AA$1:$AA$100</formula1>
    </dataValidation>
    <dataValidation type="list" allowBlank="1" showErrorMessage="1" sqref="D7:D100" xr:uid="{00000000-0002-0000-0600-000001000000}">
      <formula1>$Z$1:$Z$3</formula1>
    </dataValidation>
  </dataValidations>
  <hyperlinks>
    <hyperlink ref="A4" location="'Cad Iniciais'!A1" display="Cadastros Iniciais" xr:uid="{DEB44723-21A1-4E36-A624-D4501C998695}"/>
    <hyperlink ref="A5" location="'Cadastro de Cargos'!A1" display="Cadastro de cargos" xr:uid="{5BEE8E24-E36B-4DE1-9F3B-25276CDD27BC}"/>
    <hyperlink ref="A6" location="'Cadastro de Funcionários'!A1" display="Cadastro de funcionários" xr:uid="{2E138069-EA9B-4056-A281-A95174351F3C}"/>
    <hyperlink ref="A7" location="'Receitas Custos'!A1" display="Receitas e custos RH" xr:uid="{F2804D74-2E6E-423A-91F8-7400820125D3}"/>
    <hyperlink ref="A8" location="Férias!A1" display="Controle de férias" xr:uid="{31455C9B-A311-4109-B1A5-03BC517B5E2B}"/>
    <hyperlink ref="A9" location="Demissões!A1" display="Demissões" xr:uid="{7AB37658-BE25-44BD-8930-46CC7475F5BC}"/>
    <hyperlink ref="A10" location="Treinamentos!A1" display="Treinamentos" xr:uid="{E9AD9536-4D5B-4C52-ABC1-132C30BB1C44}"/>
    <hyperlink ref="A11" location="Promoções!A1" display="Promoções" xr:uid="{FFB34ED9-606B-4855-A245-0110F4C3C8A7}"/>
    <hyperlink ref="A12" location="Absenteismo!A1" display="Absenteísmo" xr:uid="{F71843D1-B8A6-4C63-90E5-9C009AF6C74C}"/>
    <hyperlink ref="A3" location="Apresentação!A1" display="Apresentação" xr:uid="{663F9AFE-0C71-41E7-B29C-2C426C231D65}"/>
  </hyperlinks>
  <pageMargins left="0.511811024" right="0.511811024" top="0.78740157499999996" bottom="0.78740157499999996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9397D"/>
  </sheetPr>
  <dimension ref="A1:Z100"/>
  <sheetViews>
    <sheetView showGridLines="0" workbookViewId="0">
      <selection activeCell="A10" sqref="A10"/>
    </sheetView>
  </sheetViews>
  <sheetFormatPr defaultColWidth="12.625" defaultRowHeight="15" customHeight="1"/>
  <cols>
    <col min="1" max="1" width="23.625" style="96" customWidth="1"/>
    <col min="2" max="2" width="3.25" style="96" customWidth="1"/>
    <col min="3" max="3" width="34" style="96" customWidth="1"/>
    <col min="4" max="4" width="19" style="96" customWidth="1"/>
    <col min="5" max="5" width="33.5" style="96" customWidth="1"/>
    <col min="6" max="6" width="41.375" style="96" customWidth="1"/>
    <col min="7" max="21" width="7.75" style="96" hidden="1" customWidth="1"/>
    <col min="22" max="26" width="7.75" style="96" customWidth="1"/>
  </cols>
  <sheetData>
    <row r="1" spans="1:26" ht="33.75" customHeight="1">
      <c r="A1" s="113"/>
      <c r="B1" s="4"/>
      <c r="C1" s="134" t="s">
        <v>149</v>
      </c>
      <c r="D1" s="98"/>
      <c r="E1" s="98"/>
      <c r="F1" s="98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 t="str">
        <f>IF(ISERROR(
IF('Outros Cadastros'!C5="","",'Outros Cadastros'!C5)),"",IF('Outros Cadastros'!C5="","",'Outros Cadastros'!C5))</f>
        <v>Pedido de demissão</v>
      </c>
      <c r="U1" s="5" t="str">
        <f>IF(ISERROR(
IF('Cadastro de Funcionários'!C6="","",'Cadastro de Funcionários'!C6)),"",IF('Cadastro de Funcionários'!C6="","",'Cadastro de Funcionários'!C6))</f>
        <v>Maria</v>
      </c>
      <c r="V1" s="5"/>
      <c r="W1" s="5"/>
      <c r="X1" s="5"/>
      <c r="Y1" s="5"/>
      <c r="Z1" s="5"/>
    </row>
    <row r="2" spans="1:26" ht="33.75" customHeight="1">
      <c r="A2" s="98"/>
      <c r="B2" s="4"/>
      <c r="C2" s="117" t="s">
        <v>150</v>
      </c>
      <c r="D2" s="98"/>
      <c r="E2" s="98"/>
      <c r="F2" s="98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IF(ISERROR(
IF('Outros Cadastros'!C6="","",'Outros Cadastros'!C6)),"",IF('Outros Cadastros'!C6="","",'Outros Cadastros'!C6))</f>
        <v>Dispensa sem justa causa</v>
      </c>
      <c r="U2" s="5" t="str">
        <f>IF(ISERROR(
IF('Cadastro de Funcionários'!C7="","",'Cadastro de Funcionários'!C7)),"",IF('Cadastro de Funcionários'!C7="","",'Cadastro de Funcionários'!C7))</f>
        <v>Roberto</v>
      </c>
      <c r="V2" s="5"/>
      <c r="W2" s="5"/>
      <c r="X2" s="5"/>
      <c r="Y2" s="5"/>
      <c r="Z2" s="5"/>
    </row>
    <row r="3" spans="1:26" ht="22.5" customHeight="1">
      <c r="A3" s="157" t="s">
        <v>1</v>
      </c>
      <c r="B3" s="5"/>
      <c r="C3" s="54"/>
      <c r="D3" s="54"/>
      <c r="E3" s="54"/>
      <c r="F3" s="5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IF(ISERROR(
IF('Outros Cadastros'!C7="","",'Outros Cadastros'!C7)),"",IF('Outros Cadastros'!C7="","",'Outros Cadastros'!C7))</f>
        <v>Dispensa com justa causa</v>
      </c>
      <c r="U3" s="5" t="str">
        <f>IF(ISERROR(
IF('Cadastro de Funcionários'!C8="","",'Cadastro de Funcionários'!C8)),"",IF('Cadastro de Funcionários'!C8="","",'Cadastro de Funcionários'!C8))</f>
        <v>Denis</v>
      </c>
      <c r="V3" s="5"/>
      <c r="W3" s="5"/>
      <c r="X3" s="5"/>
      <c r="Y3" s="5"/>
      <c r="Z3" s="5"/>
    </row>
    <row r="4" spans="1:26" ht="22.5" customHeight="1">
      <c r="A4" s="155" t="s">
        <v>2</v>
      </c>
      <c r="B4" s="5"/>
      <c r="C4" s="133" t="s">
        <v>151</v>
      </c>
      <c r="D4" s="115"/>
      <c r="E4" s="115"/>
      <c r="F4" s="11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IF(ISERROR(
IF('Outros Cadastros'!C9="","",'Outros Cadastros'!C9)),"",IF('Outros Cadastros'!C9="","",'Outros Cadastros'!C9))</f>
        <v>Rescisão antecipada do contrato de experiência por iniciativa do empregador</v>
      </c>
      <c r="U4" s="5" t="str">
        <f>IF(ISERROR(
IF('Cadastro de Funcionários'!C10="","",'Cadastro de Funcionários'!C10)),"",IF('Cadastro de Funcionários'!C10="","",'Cadastro de Funcionários'!C10))</f>
        <v/>
      </c>
      <c r="V4" s="5"/>
      <c r="W4" s="5"/>
      <c r="X4" s="5"/>
      <c r="Y4" s="5"/>
      <c r="Z4" s="5"/>
    </row>
    <row r="5" spans="1:26" ht="22.5" customHeight="1">
      <c r="A5" s="155" t="s">
        <v>4</v>
      </c>
      <c r="B5" s="5"/>
      <c r="C5" s="14" t="s">
        <v>35</v>
      </c>
      <c r="D5" s="14" t="s">
        <v>41</v>
      </c>
      <c r="E5" s="14" t="s">
        <v>152</v>
      </c>
      <c r="F5" s="14" t="s">
        <v>153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IF(ISERROR(
IF('Outros Cadastros'!C10="","",'Outros Cadastros'!C10)),"",IF('Outros Cadastros'!C10="","",'Outros Cadastros'!C10))</f>
        <v>Rescisão antecipada do contrato de experiência por iniciativa do empregado</v>
      </c>
      <c r="U5" s="5" t="str">
        <f>IF(ISERROR(
IF('Cadastro de Funcionários'!C11="","",'Cadastro de Funcionários'!C11)),"",IF('Cadastro de Funcionários'!C11="","",'Cadastro de Funcionários'!C11))</f>
        <v/>
      </c>
      <c r="V5" s="5"/>
      <c r="W5" s="5"/>
      <c r="X5" s="5"/>
      <c r="Y5" s="5"/>
      <c r="Z5" s="5"/>
    </row>
    <row r="6" spans="1:26" ht="22.5" customHeight="1">
      <c r="A6" s="155" t="s">
        <v>5</v>
      </c>
      <c r="B6" s="5"/>
      <c r="C6" s="78" t="s">
        <v>62</v>
      </c>
      <c r="D6" s="55">
        <v>43190</v>
      </c>
      <c r="E6" s="78" t="s">
        <v>74</v>
      </c>
      <c r="F6" s="78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IF(ISERROR(
IF('Outros Cadastros'!C11="","",'Outros Cadastros'!C11)),"",IF('Outros Cadastros'!C11="","",'Outros Cadastros'!C11))</f>
        <v>Falecimento do empregado</v>
      </c>
      <c r="U6" s="5" t="str">
        <f>IF(ISERROR(
IF('Cadastro de Funcionários'!C12="","",'Cadastro de Funcionários'!C12)),"",IF('Cadastro de Funcionários'!C12="","",'Cadastro de Funcionários'!C12))</f>
        <v/>
      </c>
      <c r="V6" s="5"/>
      <c r="W6" s="5"/>
      <c r="X6" s="5"/>
      <c r="Y6" s="5"/>
      <c r="Z6" s="5"/>
    </row>
    <row r="7" spans="1:26" ht="22.5" customHeight="1">
      <c r="A7" s="155" t="s">
        <v>7</v>
      </c>
      <c r="B7" s="5"/>
      <c r="C7" s="78"/>
      <c r="D7" s="55"/>
      <c r="E7" s="78"/>
      <c r="F7" s="78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IF(ISERROR(
IF('Outros Cadastros'!C12="","",'Outros Cadastros'!C12)),"",IF('Outros Cadastros'!C12="","",'Outros Cadastros'!C12))</f>
        <v>Outro</v>
      </c>
      <c r="U7" s="5" t="s">
        <v>225</v>
      </c>
      <c r="V7" s="5"/>
      <c r="W7" s="5"/>
      <c r="X7" s="5"/>
      <c r="Y7" s="5"/>
      <c r="Z7" s="5"/>
    </row>
    <row r="8" spans="1:26" ht="22.5" customHeight="1">
      <c r="A8" s="155" t="s">
        <v>8</v>
      </c>
      <c r="B8" s="5"/>
      <c r="C8" s="78"/>
      <c r="D8" s="55"/>
      <c r="E8" s="78"/>
      <c r="F8" s="78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tr">
        <f>IF(ISERROR(
IF('Cadastro de Funcionários'!C13="","",'Cadastro de Funcionários'!C13)),"",IF('Cadastro de Funcionários'!C13="","",'Cadastro de Funcionários'!C13))</f>
        <v/>
      </c>
      <c r="V8" s="5"/>
      <c r="W8" s="5"/>
      <c r="X8" s="5"/>
      <c r="Y8" s="5"/>
      <c r="Z8" s="5"/>
    </row>
    <row r="9" spans="1:26" ht="22.5" customHeight="1">
      <c r="A9" s="158" t="s">
        <v>9</v>
      </c>
      <c r="B9" s="5"/>
      <c r="C9" s="78"/>
      <c r="D9" s="55"/>
      <c r="E9" s="78"/>
      <c r="F9" s="78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tr">
        <f>IF(ISERROR(
IF('Cadastro de Funcionários'!C14="","",'Cadastro de Funcionários'!C14)),"",IF('Cadastro de Funcionários'!C14="","",'Cadastro de Funcionários'!C14))</f>
        <v/>
      </c>
      <c r="V9" s="5"/>
      <c r="W9" s="5"/>
      <c r="X9" s="5"/>
      <c r="Y9" s="5"/>
      <c r="Z9" s="5"/>
    </row>
    <row r="10" spans="1:26" ht="22.5" customHeight="1">
      <c r="A10" s="155" t="s">
        <v>10</v>
      </c>
      <c r="B10" s="5"/>
      <c r="C10" s="78"/>
      <c r="D10" s="55"/>
      <c r="E10" s="78"/>
      <c r="F10" s="78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tr">
        <f>IF(ISERROR(
IF('Cadastro de Funcionários'!C15="","",'Cadastro de Funcionários'!C15)),"",IF('Cadastro de Funcionários'!C15="","",'Cadastro de Funcionários'!C15))</f>
        <v/>
      </c>
      <c r="V10" s="5"/>
      <c r="W10" s="5"/>
      <c r="X10" s="5"/>
      <c r="Y10" s="5"/>
      <c r="Z10" s="5"/>
    </row>
    <row r="11" spans="1:26" ht="22.5" customHeight="1">
      <c r="A11" s="155" t="s">
        <v>11</v>
      </c>
      <c r="B11" s="5"/>
      <c r="C11" s="78"/>
      <c r="D11" s="55"/>
      <c r="E11" s="78"/>
      <c r="F11" s="78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tr">
        <f>IF(ISERROR(
IF('Cadastro de Funcionários'!C16="","",'Cadastro de Funcionários'!C16)),"",IF('Cadastro de Funcionários'!C16="","",'Cadastro de Funcionários'!C16))</f>
        <v/>
      </c>
      <c r="V11" s="5"/>
      <c r="W11" s="5"/>
      <c r="X11" s="5"/>
      <c r="Y11" s="5"/>
      <c r="Z11" s="5"/>
    </row>
    <row r="12" spans="1:26" ht="22.5" customHeight="1">
      <c r="A12" s="155" t="s">
        <v>12</v>
      </c>
      <c r="B12" s="5"/>
      <c r="C12" s="78"/>
      <c r="D12" s="55"/>
      <c r="E12" s="78"/>
      <c r="F12" s="78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tr">
        <f>IF(ISERROR(
IF('Cadastro de Funcionários'!C17="","",'Cadastro de Funcionários'!C17)),"",IF('Cadastro de Funcionários'!C17="","",'Cadastro de Funcionários'!C17))</f>
        <v/>
      </c>
      <c r="V12" s="5"/>
      <c r="W12" s="5"/>
      <c r="X12" s="5"/>
      <c r="Y12" s="5"/>
      <c r="Z12" s="5"/>
    </row>
    <row r="13" spans="1:26" ht="22.5" customHeight="1">
      <c r="A13" s="8"/>
      <c r="B13" s="5"/>
      <c r="C13" s="78"/>
      <c r="D13" s="55"/>
      <c r="E13" s="78"/>
      <c r="F13" s="78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tr">
        <f>IF(ISERROR(
IF('Cadastro de Funcionários'!C18="","",'Cadastro de Funcionários'!C18)),"",IF('Cadastro de Funcionários'!C18="","",'Cadastro de Funcionários'!C18))</f>
        <v/>
      </c>
      <c r="V13" s="5"/>
      <c r="W13" s="5"/>
      <c r="X13" s="5"/>
      <c r="Y13" s="5"/>
      <c r="Z13" s="5"/>
    </row>
    <row r="14" spans="1:26" ht="22.5" customHeight="1">
      <c r="A14" s="8"/>
      <c r="B14" s="5"/>
      <c r="C14" s="78"/>
      <c r="D14" s="55"/>
      <c r="E14" s="78"/>
      <c r="F14" s="78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tr">
        <f>IF(ISERROR(
IF('Cadastro de Funcionários'!C19="","",'Cadastro de Funcionários'!C19)),"",IF('Cadastro de Funcionários'!C19="","",'Cadastro de Funcionários'!C19))</f>
        <v/>
      </c>
      <c r="V14" s="5"/>
      <c r="W14" s="5"/>
      <c r="X14" s="5"/>
      <c r="Y14" s="5"/>
      <c r="Z14" s="5"/>
    </row>
    <row r="15" spans="1:26" ht="22.5" customHeight="1">
      <c r="A15" s="8"/>
      <c r="B15" s="5"/>
      <c r="C15" s="78"/>
      <c r="D15" s="55"/>
      <c r="E15" s="78"/>
      <c r="F15" s="78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tr">
        <f>IF(ISERROR(
IF('Cadastro de Funcionários'!C20="","",'Cadastro de Funcionários'!C20)),"",IF('Cadastro de Funcionários'!C20="","",'Cadastro de Funcionários'!C20))</f>
        <v/>
      </c>
      <c r="V15" s="5"/>
      <c r="W15" s="5"/>
      <c r="X15" s="5"/>
      <c r="Y15" s="5"/>
      <c r="Z15" s="5"/>
    </row>
    <row r="16" spans="1:26" ht="22.5" customHeight="1">
      <c r="A16" s="8"/>
      <c r="B16" s="5"/>
      <c r="C16" s="78"/>
      <c r="D16" s="55"/>
      <c r="E16" s="78"/>
      <c r="F16" s="78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tr">
        <f>IF(ISERROR(
IF('Cadastro de Funcionários'!C21="","",'Cadastro de Funcionários'!C21)),"",IF('Cadastro de Funcionários'!C21="","",'Cadastro de Funcionários'!C21))</f>
        <v/>
      </c>
      <c r="V16" s="5"/>
      <c r="W16" s="5"/>
      <c r="X16" s="5"/>
      <c r="Y16" s="5"/>
      <c r="Z16" s="5"/>
    </row>
    <row r="17" spans="1:26" ht="22.5" customHeight="1">
      <c r="A17" s="8"/>
      <c r="B17" s="5"/>
      <c r="C17" s="78"/>
      <c r="D17" s="55"/>
      <c r="E17" s="78"/>
      <c r="F17" s="78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 t="str">
        <f>IF(ISERROR(
IF('Cadastro de Funcionários'!C22="","",'Cadastro de Funcionários'!C22)),"",IF('Cadastro de Funcionários'!C22="","",'Cadastro de Funcionários'!C22))</f>
        <v/>
      </c>
      <c r="V17" s="5"/>
      <c r="W17" s="5"/>
      <c r="X17" s="5"/>
      <c r="Y17" s="5"/>
      <c r="Z17" s="5"/>
    </row>
    <row r="18" spans="1:26" ht="22.5" customHeight="1">
      <c r="A18" s="29"/>
      <c r="B18" s="5"/>
      <c r="C18" s="78"/>
      <c r="D18" s="55"/>
      <c r="E18" s="78"/>
      <c r="F18" s="78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tr">
        <f>IF(ISERROR(
IF('Cadastro de Funcionários'!C23="","",'Cadastro de Funcionários'!C23)),"",IF('Cadastro de Funcionários'!C23="","",'Cadastro de Funcionários'!C23))</f>
        <v/>
      </c>
      <c r="V18" s="5"/>
      <c r="W18" s="5"/>
      <c r="X18" s="5"/>
      <c r="Y18" s="5"/>
      <c r="Z18" s="5"/>
    </row>
    <row r="19" spans="1:26" ht="22.5" customHeight="1">
      <c r="A19" s="29"/>
      <c r="B19" s="5"/>
      <c r="C19" s="78"/>
      <c r="D19" s="55"/>
      <c r="E19" s="78"/>
      <c r="F19" s="78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tr">
        <f>IF(ISERROR(
IF('Cadastro de Funcionários'!C24="","",'Cadastro de Funcionários'!C24)),"",IF('Cadastro de Funcionários'!C24="","",'Cadastro de Funcionários'!C24))</f>
        <v/>
      </c>
      <c r="V19" s="5"/>
      <c r="W19" s="5"/>
      <c r="X19" s="5"/>
      <c r="Y19" s="5"/>
      <c r="Z19" s="5"/>
    </row>
    <row r="20" spans="1:26" ht="22.5" customHeight="1">
      <c r="A20" s="29"/>
      <c r="B20" s="5"/>
      <c r="C20" s="78"/>
      <c r="D20" s="55"/>
      <c r="E20" s="78"/>
      <c r="F20" s="78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 t="str">
        <f>IF(ISERROR(
IF('Cadastro de Funcionários'!C25="","",'Cadastro de Funcionários'!C25)),"",IF('Cadastro de Funcionários'!C25="","",'Cadastro de Funcionários'!C25))</f>
        <v/>
      </c>
      <c r="V20" s="5"/>
      <c r="W20" s="5"/>
      <c r="X20" s="5"/>
      <c r="Y20" s="5"/>
      <c r="Z20" s="5"/>
    </row>
    <row r="21" spans="1:26" ht="22.5" customHeight="1">
      <c r="A21" s="29"/>
      <c r="B21" s="5"/>
      <c r="C21" s="78"/>
      <c r="D21" s="55"/>
      <c r="E21" s="78"/>
      <c r="F21" s="78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 t="str">
        <f>IF(ISERROR(
IF('Cadastro de Funcionários'!C26="","",'Cadastro de Funcionários'!C26)),"",IF('Cadastro de Funcionários'!C26="","",'Cadastro de Funcionários'!C26))</f>
        <v/>
      </c>
      <c r="V21" s="5"/>
      <c r="W21" s="5"/>
      <c r="X21" s="5"/>
      <c r="Y21" s="5"/>
      <c r="Z21" s="5"/>
    </row>
    <row r="22" spans="1:26" ht="22.5" customHeight="1">
      <c r="A22" s="29"/>
      <c r="B22" s="5"/>
      <c r="C22" s="78"/>
      <c r="D22" s="55"/>
      <c r="E22" s="78"/>
      <c r="F22" s="7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tr">
        <f>IF(ISERROR(
IF('Cadastro de Funcionários'!C27="","",'Cadastro de Funcionários'!C27)),"",IF('Cadastro de Funcionários'!C27="","",'Cadastro de Funcionários'!C27))</f>
        <v/>
      </c>
      <c r="V22" s="5"/>
      <c r="W22" s="5"/>
      <c r="X22" s="5"/>
      <c r="Y22" s="5"/>
      <c r="Z22" s="5"/>
    </row>
    <row r="23" spans="1:26" ht="22.5" customHeight="1">
      <c r="A23" s="29"/>
      <c r="B23" s="5"/>
      <c r="C23" s="78"/>
      <c r="D23" s="55"/>
      <c r="E23" s="78"/>
      <c r="F23" s="78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tr">
        <f>IF(ISERROR(
IF('Cadastro de Funcionários'!C28="","",'Cadastro de Funcionários'!C28)),"",IF('Cadastro de Funcionários'!C28="","",'Cadastro de Funcionários'!C28))</f>
        <v/>
      </c>
      <c r="V23" s="5"/>
      <c r="W23" s="5"/>
      <c r="X23" s="5"/>
      <c r="Y23" s="5"/>
      <c r="Z23" s="5"/>
    </row>
    <row r="24" spans="1:26" ht="22.5" customHeight="1">
      <c r="A24" s="29"/>
      <c r="B24" s="5"/>
      <c r="C24" s="78"/>
      <c r="D24" s="55"/>
      <c r="E24" s="78"/>
      <c r="F24" s="78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tr">
        <f>IF(ISERROR(
IF('Cadastro de Funcionários'!C29="","",'Cadastro de Funcionários'!C29)),"",IF('Cadastro de Funcionários'!C29="","",'Cadastro de Funcionários'!C29))</f>
        <v/>
      </c>
      <c r="V24" s="5"/>
      <c r="W24" s="5"/>
      <c r="X24" s="5"/>
      <c r="Y24" s="5"/>
      <c r="Z24" s="5"/>
    </row>
    <row r="25" spans="1:26" ht="22.5" customHeight="1">
      <c r="A25" s="29"/>
      <c r="B25" s="5"/>
      <c r="C25" s="78"/>
      <c r="D25" s="55"/>
      <c r="E25" s="78"/>
      <c r="F25" s="78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tr">
        <f>IF(ISERROR(
IF('Cadastro de Funcionários'!C30="","",'Cadastro de Funcionários'!C30)),"",IF('Cadastro de Funcionários'!C30="","",'Cadastro de Funcionários'!C30))</f>
        <v/>
      </c>
      <c r="V25" s="5"/>
      <c r="W25" s="5"/>
      <c r="X25" s="5"/>
      <c r="Y25" s="5"/>
      <c r="Z25" s="5"/>
    </row>
    <row r="26" spans="1:26" ht="22.5" customHeight="1">
      <c r="A26" s="29"/>
      <c r="B26" s="5"/>
      <c r="C26" s="78"/>
      <c r="D26" s="55"/>
      <c r="E26" s="78"/>
      <c r="F26" s="78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tr">
        <f>IF(ISERROR(
IF('Cadastro de Funcionários'!C31="","",'Cadastro de Funcionários'!C31)),"",IF('Cadastro de Funcionários'!C31="","",'Cadastro de Funcionários'!C31))</f>
        <v/>
      </c>
      <c r="V26" s="5"/>
      <c r="W26" s="5"/>
      <c r="X26" s="5"/>
      <c r="Y26" s="5"/>
      <c r="Z26" s="5"/>
    </row>
    <row r="27" spans="1:26" ht="22.5" customHeight="1">
      <c r="A27" s="29"/>
      <c r="B27" s="5"/>
      <c r="C27" s="78"/>
      <c r="D27" s="55"/>
      <c r="E27" s="78"/>
      <c r="F27" s="78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 t="str">
        <f>IF(ISERROR(
IF('Cadastro de Funcionários'!C32="","",'Cadastro de Funcionários'!C32)),"",IF('Cadastro de Funcionários'!C32="","",'Cadastro de Funcionários'!C32))</f>
        <v/>
      </c>
      <c r="V27" s="5"/>
      <c r="W27" s="5"/>
      <c r="X27" s="5"/>
      <c r="Y27" s="5"/>
      <c r="Z27" s="5"/>
    </row>
    <row r="28" spans="1:26" ht="22.5" customHeight="1">
      <c r="A28" s="29"/>
      <c r="B28" s="5"/>
      <c r="C28" s="78"/>
      <c r="D28" s="55"/>
      <c r="E28" s="78"/>
      <c r="F28" s="78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tr">
        <f>IF(ISERROR(
IF('Cadastro de Funcionários'!C33="","",'Cadastro de Funcionários'!C33)),"",IF('Cadastro de Funcionários'!C33="","",'Cadastro de Funcionários'!C33))</f>
        <v/>
      </c>
      <c r="V28" s="5"/>
      <c r="W28" s="5"/>
      <c r="X28" s="5"/>
      <c r="Y28" s="5"/>
      <c r="Z28" s="5"/>
    </row>
    <row r="29" spans="1:26" ht="22.5" customHeight="1">
      <c r="A29" s="29"/>
      <c r="B29" s="5"/>
      <c r="C29" s="78"/>
      <c r="D29" s="55"/>
      <c r="E29" s="78"/>
      <c r="F29" s="78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 t="str">
        <f>IF(ISERROR(
IF('Cadastro de Funcionários'!C34="","",'Cadastro de Funcionários'!C34)),"",IF('Cadastro de Funcionários'!C34="","",'Cadastro de Funcionários'!C34))</f>
        <v/>
      </c>
      <c r="V29" s="5"/>
      <c r="W29" s="5"/>
      <c r="X29" s="5"/>
      <c r="Y29" s="5"/>
      <c r="Z29" s="5"/>
    </row>
    <row r="30" spans="1:26" ht="22.5" customHeight="1">
      <c r="A30" s="29"/>
      <c r="B30" s="5"/>
      <c r="C30" s="78"/>
      <c r="D30" s="55"/>
      <c r="E30" s="78"/>
      <c r="F30" s="78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tr">
        <f>IF(ISERROR(
IF('Cadastro de Funcionários'!C35="","",'Cadastro de Funcionários'!C35)),"",IF('Cadastro de Funcionários'!C35="","",'Cadastro de Funcionários'!C35))</f>
        <v/>
      </c>
      <c r="V30" s="5"/>
      <c r="W30" s="5"/>
      <c r="X30" s="5"/>
      <c r="Y30" s="5"/>
      <c r="Z30" s="5"/>
    </row>
    <row r="31" spans="1:26" ht="22.5" customHeight="1">
      <c r="A31" s="29"/>
      <c r="B31" s="5"/>
      <c r="C31" s="78"/>
      <c r="D31" s="55"/>
      <c r="E31" s="78"/>
      <c r="F31" s="78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tr">
        <f>IF(ISERROR(
IF('Cadastro de Funcionários'!C36="","",'Cadastro de Funcionários'!C36)),"",IF('Cadastro de Funcionários'!C36="","",'Cadastro de Funcionários'!C36))</f>
        <v/>
      </c>
      <c r="V31" s="5"/>
      <c r="W31" s="5"/>
      <c r="X31" s="5"/>
      <c r="Y31" s="5"/>
      <c r="Z31" s="5"/>
    </row>
    <row r="32" spans="1:26" ht="22.5" customHeight="1">
      <c r="A32" s="29"/>
      <c r="B32" s="5"/>
      <c r="C32" s="78"/>
      <c r="D32" s="55"/>
      <c r="E32" s="78"/>
      <c r="F32" s="78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 t="str">
        <f>IF(ISERROR(
IF('Cadastro de Funcionários'!C37="","",'Cadastro de Funcionários'!C37)),"",IF('Cadastro de Funcionários'!C37="","",'Cadastro de Funcionários'!C37))</f>
        <v/>
      </c>
      <c r="V32" s="5"/>
      <c r="W32" s="5"/>
      <c r="X32" s="5"/>
      <c r="Y32" s="5"/>
      <c r="Z32" s="5"/>
    </row>
    <row r="33" spans="1:26" ht="22.5" customHeight="1">
      <c r="A33" s="29"/>
      <c r="B33" s="5"/>
      <c r="C33" s="78"/>
      <c r="D33" s="55"/>
      <c r="E33" s="78"/>
      <c r="F33" s="7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 t="str">
        <f>IF(ISERROR(
IF('Cadastro de Funcionários'!C38="","",'Cadastro de Funcionários'!C38)),"",IF('Cadastro de Funcionários'!C38="","",'Cadastro de Funcionários'!C38))</f>
        <v/>
      </c>
      <c r="V33" s="5"/>
      <c r="W33" s="5"/>
      <c r="X33" s="5"/>
      <c r="Y33" s="5"/>
      <c r="Z33" s="5"/>
    </row>
    <row r="34" spans="1:26" ht="22.5" customHeight="1">
      <c r="A34" s="29"/>
      <c r="B34" s="5"/>
      <c r="C34" s="78"/>
      <c r="D34" s="55"/>
      <c r="E34" s="78"/>
      <c r="F34" s="78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 t="str">
        <f>IF(ISERROR(
IF('Cadastro de Funcionários'!C39="","",'Cadastro de Funcionários'!C39)),"",IF('Cadastro de Funcionários'!C39="","",'Cadastro de Funcionários'!C39))</f>
        <v/>
      </c>
      <c r="V34" s="5"/>
      <c r="W34" s="5"/>
      <c r="X34" s="5"/>
      <c r="Y34" s="5"/>
      <c r="Z34" s="5"/>
    </row>
    <row r="35" spans="1:26" ht="22.5" customHeight="1">
      <c r="A35" s="29"/>
      <c r="B35" s="5"/>
      <c r="C35" s="78"/>
      <c r="D35" s="55"/>
      <c r="E35" s="78"/>
      <c r="F35" s="7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 t="str">
        <f>IF(ISERROR(
IF('Cadastro de Funcionários'!C40="","",'Cadastro de Funcionários'!C40)),"",IF('Cadastro de Funcionários'!C40="","",'Cadastro de Funcionários'!C40))</f>
        <v/>
      </c>
      <c r="V35" s="5"/>
      <c r="W35" s="5"/>
      <c r="X35" s="5"/>
      <c r="Y35" s="5"/>
      <c r="Z35" s="5"/>
    </row>
    <row r="36" spans="1:26" ht="22.5" customHeight="1">
      <c r="A36" s="29"/>
      <c r="B36" s="5"/>
      <c r="C36" s="78"/>
      <c r="D36" s="55"/>
      <c r="E36" s="78"/>
      <c r="F36" s="78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 t="str">
        <f>IF(ISERROR(
IF('Cadastro de Funcionários'!C41="","",'Cadastro de Funcionários'!C41)),"",IF('Cadastro de Funcionários'!C41="","",'Cadastro de Funcionários'!C41))</f>
        <v/>
      </c>
      <c r="V36" s="5"/>
      <c r="W36" s="5"/>
      <c r="X36" s="5"/>
      <c r="Y36" s="5"/>
      <c r="Z36" s="5"/>
    </row>
    <row r="37" spans="1:26" ht="22.5" customHeight="1">
      <c r="A37" s="29"/>
      <c r="B37" s="5"/>
      <c r="C37" s="78"/>
      <c r="D37" s="55"/>
      <c r="E37" s="78"/>
      <c r="F37" s="78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 t="str">
        <f>IF(ISERROR(
IF('Cadastro de Funcionários'!C42="","",'Cadastro de Funcionários'!C42)),"",IF('Cadastro de Funcionários'!C42="","",'Cadastro de Funcionários'!C42))</f>
        <v/>
      </c>
      <c r="V37" s="5"/>
      <c r="W37" s="5"/>
      <c r="X37" s="5"/>
      <c r="Y37" s="5"/>
      <c r="Z37" s="5"/>
    </row>
    <row r="38" spans="1:26" ht="22.5" customHeight="1">
      <c r="A38" s="29"/>
      <c r="B38" s="5"/>
      <c r="C38" s="78"/>
      <c r="D38" s="55"/>
      <c r="E38" s="78"/>
      <c r="F38" s="78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 t="str">
        <f>IF(ISERROR(
IF('Cadastro de Funcionários'!C43="","",'Cadastro de Funcionários'!C43)),"",IF('Cadastro de Funcionários'!C43="","",'Cadastro de Funcionários'!C43))</f>
        <v/>
      </c>
      <c r="V38" s="5"/>
      <c r="W38" s="5"/>
      <c r="X38" s="5"/>
      <c r="Y38" s="5"/>
      <c r="Z38" s="5"/>
    </row>
    <row r="39" spans="1:26" ht="22.5" customHeight="1">
      <c r="A39" s="29"/>
      <c r="B39" s="5"/>
      <c r="C39" s="78"/>
      <c r="D39" s="55"/>
      <c r="E39" s="78"/>
      <c r="F39" s="78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 t="str">
        <f>IF(ISERROR(
IF('Cadastro de Funcionários'!C44="","",'Cadastro de Funcionários'!C44)),"",IF('Cadastro de Funcionários'!C44="","",'Cadastro de Funcionários'!C44))</f>
        <v/>
      </c>
      <c r="V39" s="5"/>
      <c r="W39" s="5"/>
      <c r="X39" s="5"/>
      <c r="Y39" s="5"/>
      <c r="Z39" s="5"/>
    </row>
    <row r="40" spans="1:26" ht="22.5" customHeight="1">
      <c r="A40" s="29"/>
      <c r="B40" s="5"/>
      <c r="C40" s="78"/>
      <c r="D40" s="55"/>
      <c r="E40" s="78"/>
      <c r="F40" s="78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 t="str">
        <f>IF(ISERROR(
IF('Cadastro de Funcionários'!C45="","",'Cadastro de Funcionários'!C45)),"",IF('Cadastro de Funcionários'!C45="","",'Cadastro de Funcionários'!C45))</f>
        <v/>
      </c>
      <c r="V40" s="5"/>
      <c r="W40" s="5"/>
      <c r="X40" s="5"/>
      <c r="Y40" s="5"/>
      <c r="Z40" s="5"/>
    </row>
    <row r="41" spans="1:26" ht="22.5" customHeight="1">
      <c r="A41" s="29"/>
      <c r="B41" s="5"/>
      <c r="C41" s="78"/>
      <c r="D41" s="55"/>
      <c r="E41" s="78"/>
      <c r="F41" s="78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 t="str">
        <f>IF(ISERROR(
IF('Cadastro de Funcionários'!C46="","",'Cadastro de Funcionários'!C46)),"",IF('Cadastro de Funcionários'!C46="","",'Cadastro de Funcionários'!C46))</f>
        <v/>
      </c>
      <c r="V41" s="5"/>
      <c r="W41" s="5"/>
      <c r="X41" s="5"/>
      <c r="Y41" s="5"/>
      <c r="Z41" s="5"/>
    </row>
    <row r="42" spans="1:26" ht="22.5" customHeight="1">
      <c r="A42" s="29"/>
      <c r="B42" s="5"/>
      <c r="C42" s="78"/>
      <c r="D42" s="55"/>
      <c r="E42" s="78"/>
      <c r="F42" s="78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 t="str">
        <f>IF(ISERROR(
IF('Cadastro de Funcionários'!C47="","",'Cadastro de Funcionários'!C47)),"",IF('Cadastro de Funcionários'!C47="","",'Cadastro de Funcionários'!C47))</f>
        <v/>
      </c>
      <c r="V42" s="5"/>
      <c r="W42" s="5"/>
      <c r="X42" s="5"/>
      <c r="Y42" s="5"/>
      <c r="Z42" s="5"/>
    </row>
    <row r="43" spans="1:26" ht="22.5" customHeight="1">
      <c r="A43" s="29"/>
      <c r="B43" s="5"/>
      <c r="C43" s="78"/>
      <c r="D43" s="55"/>
      <c r="E43" s="78"/>
      <c r="F43" s="78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 t="str">
        <f>IF(ISERROR(
IF('Cadastro de Funcionários'!C48="","",'Cadastro de Funcionários'!C48)),"",IF('Cadastro de Funcionários'!C48="","",'Cadastro de Funcionários'!C48))</f>
        <v/>
      </c>
      <c r="V43" s="5"/>
      <c r="W43" s="5"/>
      <c r="X43" s="5"/>
      <c r="Y43" s="5"/>
      <c r="Z43" s="5"/>
    </row>
    <row r="44" spans="1:26" ht="22.5" customHeight="1">
      <c r="A44" s="29"/>
      <c r="B44" s="5"/>
      <c r="C44" s="78"/>
      <c r="D44" s="55"/>
      <c r="E44" s="78"/>
      <c r="F44" s="78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 t="str">
        <f>IF(ISERROR(
IF('Cadastro de Funcionários'!C49="","",'Cadastro de Funcionários'!C49)),"",IF('Cadastro de Funcionários'!C49="","",'Cadastro de Funcionários'!C49))</f>
        <v/>
      </c>
      <c r="V44" s="5"/>
      <c r="W44" s="5"/>
      <c r="X44" s="5"/>
      <c r="Y44" s="5"/>
      <c r="Z44" s="5"/>
    </row>
    <row r="45" spans="1:26" ht="22.5" customHeight="1">
      <c r="A45" s="29"/>
      <c r="B45" s="5"/>
      <c r="C45" s="78"/>
      <c r="D45" s="55"/>
      <c r="E45" s="78"/>
      <c r="F45" s="78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 t="str">
        <f>IF(ISERROR(
IF('Cadastro de Funcionários'!C50="","",'Cadastro de Funcionários'!C50)),"",IF('Cadastro de Funcionários'!C50="","",'Cadastro de Funcionários'!C50))</f>
        <v/>
      </c>
      <c r="V45" s="5"/>
      <c r="W45" s="5"/>
      <c r="X45" s="5"/>
      <c r="Y45" s="5"/>
      <c r="Z45" s="5"/>
    </row>
    <row r="46" spans="1:26" ht="22.5" customHeight="1">
      <c r="A46" s="29"/>
      <c r="B46" s="5"/>
      <c r="C46" s="78"/>
      <c r="D46" s="55"/>
      <c r="E46" s="78"/>
      <c r="F46" s="78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 t="str">
        <f>IF(ISERROR(
IF('Cadastro de Funcionários'!C51="","",'Cadastro de Funcionários'!C51)),"",IF('Cadastro de Funcionários'!C51="","",'Cadastro de Funcionários'!C51))</f>
        <v/>
      </c>
      <c r="V46" s="5"/>
      <c r="W46" s="5"/>
      <c r="X46" s="5"/>
      <c r="Y46" s="5"/>
      <c r="Z46" s="5"/>
    </row>
    <row r="47" spans="1:26" ht="22.5" customHeight="1">
      <c r="A47" s="29"/>
      <c r="B47" s="5"/>
      <c r="C47" s="78"/>
      <c r="D47" s="55"/>
      <c r="E47" s="78"/>
      <c r="F47" s="78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 t="str">
        <f>IF(ISERROR(
IF('Cadastro de Funcionários'!C52="","",'Cadastro de Funcionários'!C52)),"",IF('Cadastro de Funcionários'!C52="","",'Cadastro de Funcionários'!C52))</f>
        <v/>
      </c>
      <c r="V47" s="5"/>
      <c r="W47" s="5"/>
      <c r="X47" s="5"/>
      <c r="Y47" s="5"/>
      <c r="Z47" s="5"/>
    </row>
    <row r="48" spans="1:26" ht="22.5" customHeight="1">
      <c r="A48" s="29"/>
      <c r="B48" s="5"/>
      <c r="C48" s="78"/>
      <c r="D48" s="55"/>
      <c r="E48" s="78"/>
      <c r="F48" s="78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 t="str">
        <f>IF(ISERROR(
IF('Cadastro de Funcionários'!C53="","",'Cadastro de Funcionários'!C53)),"",IF('Cadastro de Funcionários'!C53="","",'Cadastro de Funcionários'!C53))</f>
        <v/>
      </c>
      <c r="V48" s="5"/>
      <c r="W48" s="5"/>
      <c r="X48" s="5"/>
      <c r="Y48" s="5"/>
      <c r="Z48" s="5"/>
    </row>
    <row r="49" spans="1:26" ht="22.5" customHeight="1">
      <c r="A49" s="29"/>
      <c r="B49" s="5"/>
      <c r="C49" s="78"/>
      <c r="D49" s="55"/>
      <c r="E49" s="78"/>
      <c r="F49" s="78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 t="str">
        <f>IF(ISERROR(
IF('Cadastro de Funcionários'!C54="","",'Cadastro de Funcionários'!C54)),"",IF('Cadastro de Funcionários'!C54="","",'Cadastro de Funcionários'!C54))</f>
        <v/>
      </c>
      <c r="V49" s="5"/>
      <c r="W49" s="5"/>
      <c r="X49" s="5"/>
      <c r="Y49" s="5"/>
      <c r="Z49" s="5"/>
    </row>
    <row r="50" spans="1:26" ht="22.5" customHeight="1">
      <c r="A50" s="29"/>
      <c r="B50" s="5"/>
      <c r="C50" s="78"/>
      <c r="D50" s="55"/>
      <c r="E50" s="78"/>
      <c r="F50" s="78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 t="str">
        <f>IF(ISERROR(
IF('Cadastro de Funcionários'!C55="","",'Cadastro de Funcionários'!C55)),"",IF('Cadastro de Funcionários'!C55="","",'Cadastro de Funcionários'!C55))</f>
        <v/>
      </c>
      <c r="V50" s="5"/>
      <c r="W50" s="5"/>
      <c r="X50" s="5"/>
      <c r="Y50" s="5"/>
      <c r="Z50" s="5"/>
    </row>
    <row r="51" spans="1:26" ht="22.5" customHeight="1">
      <c r="A51" s="29"/>
      <c r="B51" s="5"/>
      <c r="C51" s="78"/>
      <c r="D51" s="55"/>
      <c r="E51" s="78"/>
      <c r="F51" s="78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 t="str">
        <f>IF(ISERROR(
IF('Cadastro de Funcionários'!C56="","",'Cadastro de Funcionários'!C56)),"",IF('Cadastro de Funcionários'!C56="","",'Cadastro de Funcionários'!C56))</f>
        <v/>
      </c>
      <c r="V51" s="5"/>
      <c r="W51" s="5"/>
      <c r="X51" s="5"/>
      <c r="Y51" s="5"/>
      <c r="Z51" s="5"/>
    </row>
    <row r="52" spans="1:26" ht="22.5" customHeight="1">
      <c r="A52" s="29"/>
      <c r="B52" s="5"/>
      <c r="C52" s="78"/>
      <c r="D52" s="55"/>
      <c r="E52" s="78"/>
      <c r="F52" s="78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 t="str">
        <f>IF(ISERROR(
IF('Cadastro de Funcionários'!C57="","",'Cadastro de Funcionários'!C57)),"",IF('Cadastro de Funcionários'!C57="","",'Cadastro de Funcionários'!C57))</f>
        <v/>
      </c>
      <c r="V52" s="5"/>
      <c r="W52" s="5"/>
      <c r="X52" s="5"/>
      <c r="Y52" s="5"/>
      <c r="Z52" s="5"/>
    </row>
    <row r="53" spans="1:26" ht="22.5" customHeight="1">
      <c r="A53" s="29"/>
      <c r="B53" s="5"/>
      <c r="C53" s="78"/>
      <c r="D53" s="55"/>
      <c r="E53" s="78"/>
      <c r="F53" s="78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 t="str">
        <f>IF(ISERROR(
IF('Cadastro de Funcionários'!C58="","",'Cadastro de Funcionários'!C58)),"",IF('Cadastro de Funcionários'!C58="","",'Cadastro de Funcionários'!C58))</f>
        <v/>
      </c>
      <c r="V53" s="5"/>
      <c r="W53" s="5"/>
      <c r="X53" s="5"/>
      <c r="Y53" s="5"/>
      <c r="Z53" s="5"/>
    </row>
    <row r="54" spans="1:26" ht="22.5" customHeight="1">
      <c r="A54" s="29"/>
      <c r="B54" s="5"/>
      <c r="C54" s="78"/>
      <c r="D54" s="55"/>
      <c r="E54" s="78"/>
      <c r="F54" s="78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 t="str">
        <f>IF(ISERROR(
IF('Cadastro de Funcionários'!C59="","",'Cadastro de Funcionários'!C59)),"",IF('Cadastro de Funcionários'!C59="","",'Cadastro de Funcionários'!C59))</f>
        <v/>
      </c>
      <c r="V54" s="5"/>
      <c r="W54" s="5"/>
      <c r="X54" s="5"/>
      <c r="Y54" s="5"/>
      <c r="Z54" s="5"/>
    </row>
    <row r="55" spans="1:26" ht="22.5" customHeight="1">
      <c r="A55" s="29"/>
      <c r="B55" s="5"/>
      <c r="C55" s="78"/>
      <c r="D55" s="55"/>
      <c r="E55" s="78"/>
      <c r="F55" s="78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 t="str">
        <f>IF(ISERROR(
IF('Cadastro de Funcionários'!C60="","",'Cadastro de Funcionários'!C60)),"",IF('Cadastro de Funcionários'!C60="","",'Cadastro de Funcionários'!C60))</f>
        <v/>
      </c>
      <c r="V55" s="5"/>
      <c r="W55" s="5"/>
      <c r="X55" s="5"/>
      <c r="Y55" s="5"/>
      <c r="Z55" s="5"/>
    </row>
    <row r="56" spans="1:26" ht="22.5" customHeight="1">
      <c r="A56" s="29"/>
      <c r="B56" s="5"/>
      <c r="C56" s="78"/>
      <c r="D56" s="55"/>
      <c r="E56" s="78"/>
      <c r="F56" s="78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 t="str">
        <f>IF(ISERROR(
IF('Cadastro de Funcionários'!C61="","",'Cadastro de Funcionários'!C61)),"",IF('Cadastro de Funcionários'!C61="","",'Cadastro de Funcionários'!C61))</f>
        <v/>
      </c>
      <c r="V56" s="5"/>
      <c r="W56" s="5"/>
      <c r="X56" s="5"/>
      <c r="Y56" s="5"/>
      <c r="Z56" s="5"/>
    </row>
    <row r="57" spans="1:26" ht="22.5" customHeight="1">
      <c r="A57" s="29"/>
      <c r="B57" s="5"/>
      <c r="C57" s="78"/>
      <c r="D57" s="55"/>
      <c r="E57" s="78"/>
      <c r="F57" s="78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 t="str">
        <f>IF(ISERROR(
IF('Cadastro de Funcionários'!C62="","",'Cadastro de Funcionários'!C62)),"",IF('Cadastro de Funcionários'!C62="","",'Cadastro de Funcionários'!C62))</f>
        <v/>
      </c>
      <c r="V57" s="5"/>
      <c r="W57" s="5"/>
      <c r="X57" s="5"/>
      <c r="Y57" s="5"/>
      <c r="Z57" s="5"/>
    </row>
    <row r="58" spans="1:26" ht="22.5" customHeight="1">
      <c r="A58" s="29"/>
      <c r="B58" s="5"/>
      <c r="C58" s="78"/>
      <c r="D58" s="55"/>
      <c r="E58" s="78"/>
      <c r="F58" s="78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 t="str">
        <f>IF(ISERROR(
IF('Cadastro de Funcionários'!C63="","",'Cadastro de Funcionários'!C63)),"",IF('Cadastro de Funcionários'!C63="","",'Cadastro de Funcionários'!C63))</f>
        <v/>
      </c>
      <c r="V58" s="5"/>
      <c r="W58" s="5"/>
      <c r="X58" s="5"/>
      <c r="Y58" s="5"/>
      <c r="Z58" s="5"/>
    </row>
    <row r="59" spans="1:26" ht="22.5" customHeight="1">
      <c r="A59" s="29"/>
      <c r="B59" s="5"/>
      <c r="C59" s="78"/>
      <c r="D59" s="55"/>
      <c r="E59" s="78"/>
      <c r="F59" s="78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 t="str">
        <f>IF(ISERROR(
IF('Cadastro de Funcionários'!C64="","",'Cadastro de Funcionários'!C64)),"",IF('Cadastro de Funcionários'!C64="","",'Cadastro de Funcionários'!C64))</f>
        <v/>
      </c>
      <c r="V59" s="5"/>
      <c r="W59" s="5"/>
      <c r="X59" s="5"/>
      <c r="Y59" s="5"/>
      <c r="Z59" s="5"/>
    </row>
    <row r="60" spans="1:26" ht="22.5" customHeight="1">
      <c r="A60" s="29"/>
      <c r="B60" s="5"/>
      <c r="C60" s="73"/>
      <c r="D60" s="68"/>
      <c r="E60" s="73"/>
      <c r="F60" s="73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 t="str">
        <f>IF(ISERROR(
IF('Cadastro de Funcionários'!C65="","",'Cadastro de Funcionários'!C65)),"",IF('Cadastro de Funcionários'!C65="","",'Cadastro de Funcionários'!C65))</f>
        <v/>
      </c>
      <c r="V60" s="5"/>
      <c r="W60" s="5"/>
      <c r="X60" s="5"/>
      <c r="Y60" s="5"/>
      <c r="Z60" s="5"/>
    </row>
    <row r="61" spans="1:26" ht="22.5" customHeight="1">
      <c r="A61" s="29"/>
      <c r="B61" s="5"/>
      <c r="C61" s="73"/>
      <c r="D61" s="68"/>
      <c r="E61" s="73"/>
      <c r="F61" s="73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 t="str">
        <f>IF(ISERROR(
IF('Cadastro de Funcionários'!C66="","",'Cadastro de Funcionários'!C66)),"",IF('Cadastro de Funcionários'!C66="","",'Cadastro de Funcionários'!C66))</f>
        <v/>
      </c>
      <c r="V61" s="5"/>
      <c r="W61" s="5"/>
      <c r="X61" s="5"/>
      <c r="Y61" s="5"/>
      <c r="Z61" s="5"/>
    </row>
    <row r="62" spans="1:26" ht="22.5" customHeight="1">
      <c r="A62" s="29"/>
      <c r="B62" s="5"/>
      <c r="C62" s="73"/>
      <c r="D62" s="68"/>
      <c r="E62" s="73"/>
      <c r="F62" s="73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 t="str">
        <f>IF(ISERROR(
IF('Cadastro de Funcionários'!C67="","",'Cadastro de Funcionários'!C67)),"",IF('Cadastro de Funcionários'!C67="","",'Cadastro de Funcionários'!C67))</f>
        <v/>
      </c>
      <c r="V62" s="5"/>
      <c r="W62" s="5"/>
      <c r="X62" s="5"/>
      <c r="Y62" s="5"/>
      <c r="Z62" s="5"/>
    </row>
    <row r="63" spans="1:26" ht="22.5" customHeight="1">
      <c r="A63" s="29"/>
      <c r="B63" s="5"/>
      <c r="C63" s="73"/>
      <c r="D63" s="68"/>
      <c r="E63" s="73"/>
      <c r="F63" s="73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 t="str">
        <f>IF(ISERROR(
IF('Cadastro de Funcionários'!C68="","",'Cadastro de Funcionários'!C68)),"",IF('Cadastro de Funcionários'!C68="","",'Cadastro de Funcionários'!C68))</f>
        <v/>
      </c>
      <c r="V63" s="5"/>
      <c r="W63" s="5"/>
      <c r="X63" s="5"/>
      <c r="Y63" s="5"/>
      <c r="Z63" s="5"/>
    </row>
    <row r="64" spans="1:26" ht="22.5" customHeight="1">
      <c r="A64" s="29"/>
      <c r="B64" s="5"/>
      <c r="C64" s="73"/>
      <c r="D64" s="68"/>
      <c r="E64" s="73"/>
      <c r="F64" s="73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 t="str">
        <f>IF(ISERROR(
IF('Cadastro de Funcionários'!C69="","",'Cadastro de Funcionários'!C69)),"",IF('Cadastro de Funcionários'!C69="","",'Cadastro de Funcionários'!C69))</f>
        <v/>
      </c>
      <c r="V64" s="5"/>
      <c r="W64" s="5"/>
      <c r="X64" s="5"/>
      <c r="Y64" s="5"/>
      <c r="Z64" s="5"/>
    </row>
    <row r="65" spans="1:26" ht="22.5" customHeight="1">
      <c r="A65" s="29"/>
      <c r="B65" s="5"/>
      <c r="C65" s="73"/>
      <c r="D65" s="68"/>
      <c r="E65" s="73"/>
      <c r="F65" s="73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 t="str">
        <f>IF(ISERROR(
IF('Cadastro de Funcionários'!C70="","",'Cadastro de Funcionários'!C70)),"",IF('Cadastro de Funcionários'!C70="","",'Cadastro de Funcionários'!C70))</f>
        <v/>
      </c>
      <c r="V65" s="5"/>
      <c r="W65" s="5"/>
      <c r="X65" s="5"/>
      <c r="Y65" s="5"/>
      <c r="Z65" s="5"/>
    </row>
    <row r="66" spans="1:26" ht="22.5" customHeight="1">
      <c r="A66" s="29"/>
      <c r="B66" s="5"/>
      <c r="C66" s="73"/>
      <c r="D66" s="68"/>
      <c r="E66" s="73"/>
      <c r="F66" s="73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 t="str">
        <f>IF(ISERROR(
IF('Cadastro de Funcionários'!C71="","",'Cadastro de Funcionários'!C71)),"",IF('Cadastro de Funcionários'!C71="","",'Cadastro de Funcionários'!C71))</f>
        <v/>
      </c>
      <c r="V66" s="5"/>
      <c r="W66" s="5"/>
      <c r="X66" s="5"/>
      <c r="Y66" s="5"/>
      <c r="Z66" s="5"/>
    </row>
    <row r="67" spans="1:26" ht="22.5" customHeight="1">
      <c r="A67" s="29"/>
      <c r="B67" s="5"/>
      <c r="C67" s="73"/>
      <c r="D67" s="68"/>
      <c r="E67" s="73"/>
      <c r="F67" s="73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 t="str">
        <f>IF(ISERROR(
IF('Cadastro de Funcionários'!C72="","",'Cadastro de Funcionários'!C72)),"",IF('Cadastro de Funcionários'!C72="","",'Cadastro de Funcionários'!C72))</f>
        <v/>
      </c>
      <c r="V67" s="5"/>
      <c r="W67" s="5"/>
      <c r="X67" s="5"/>
      <c r="Y67" s="5"/>
      <c r="Z67" s="5"/>
    </row>
    <row r="68" spans="1:26" ht="22.5" customHeight="1">
      <c r="A68" s="29"/>
      <c r="B68" s="5"/>
      <c r="C68" s="73"/>
      <c r="D68" s="68"/>
      <c r="E68" s="73"/>
      <c r="F68" s="73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 t="str">
        <f>IF(ISERROR(
IF('Cadastro de Funcionários'!C73="","",'Cadastro de Funcionários'!C73)),"",IF('Cadastro de Funcionários'!C73="","",'Cadastro de Funcionários'!C73))</f>
        <v/>
      </c>
      <c r="V68" s="5"/>
      <c r="W68" s="5"/>
      <c r="X68" s="5"/>
      <c r="Y68" s="5"/>
      <c r="Z68" s="5"/>
    </row>
    <row r="69" spans="1:26" ht="22.5" customHeight="1">
      <c r="A69" s="29"/>
      <c r="B69" s="5"/>
      <c r="C69" s="73"/>
      <c r="D69" s="68"/>
      <c r="E69" s="73"/>
      <c r="F69" s="73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 t="str">
        <f>IF(ISERROR(
IF('Cadastro de Funcionários'!C74="","",'Cadastro de Funcionários'!C74)),"",IF('Cadastro de Funcionários'!C74="","",'Cadastro de Funcionários'!C74))</f>
        <v/>
      </c>
      <c r="V69" s="5"/>
      <c r="W69" s="5"/>
      <c r="X69" s="5"/>
      <c r="Y69" s="5"/>
      <c r="Z69" s="5"/>
    </row>
    <row r="70" spans="1:26" ht="22.5" customHeight="1">
      <c r="A70" s="29"/>
      <c r="B70" s="5"/>
      <c r="C70" s="73"/>
      <c r="D70" s="68"/>
      <c r="E70" s="73"/>
      <c r="F70" s="73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 t="str">
        <f>IF(ISERROR(
IF('Cadastro de Funcionários'!C75="","",'Cadastro de Funcionários'!C75)),"",IF('Cadastro de Funcionários'!C75="","",'Cadastro de Funcionários'!C75))</f>
        <v/>
      </c>
      <c r="V70" s="5"/>
      <c r="W70" s="5"/>
      <c r="X70" s="5"/>
      <c r="Y70" s="5"/>
      <c r="Z70" s="5"/>
    </row>
    <row r="71" spans="1:26" ht="22.5" customHeight="1">
      <c r="A71" s="29"/>
      <c r="B71" s="5"/>
      <c r="C71" s="73"/>
      <c r="D71" s="68"/>
      <c r="E71" s="73"/>
      <c r="F71" s="73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 t="str">
        <f>IF(ISERROR(
IF('Cadastro de Funcionários'!C76="","",'Cadastro de Funcionários'!C76)),"",IF('Cadastro de Funcionários'!C76="","",'Cadastro de Funcionários'!C76))</f>
        <v/>
      </c>
      <c r="V71" s="5"/>
      <c r="W71" s="5"/>
      <c r="X71" s="5"/>
      <c r="Y71" s="5"/>
      <c r="Z71" s="5"/>
    </row>
    <row r="72" spans="1:26" ht="22.5" customHeight="1">
      <c r="A72" s="29"/>
      <c r="B72" s="5"/>
      <c r="C72" s="73"/>
      <c r="D72" s="68"/>
      <c r="E72" s="73"/>
      <c r="F72" s="73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 t="str">
        <f>IF(ISERROR(
IF('Cadastro de Funcionários'!C77="","",'Cadastro de Funcionários'!C77)),"",IF('Cadastro de Funcionários'!C77="","",'Cadastro de Funcionários'!C77))</f>
        <v/>
      </c>
      <c r="V72" s="5"/>
      <c r="W72" s="5"/>
      <c r="X72" s="5"/>
      <c r="Y72" s="5"/>
      <c r="Z72" s="5"/>
    </row>
    <row r="73" spans="1:26" ht="22.5" customHeight="1">
      <c r="A73" s="29"/>
      <c r="B73" s="5"/>
      <c r="C73" s="73"/>
      <c r="D73" s="68"/>
      <c r="E73" s="73"/>
      <c r="F73" s="73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 t="str">
        <f>IF(ISERROR(
IF('Cadastro de Funcionários'!C78="","",'Cadastro de Funcionários'!C78)),"",IF('Cadastro de Funcionários'!C78="","",'Cadastro de Funcionários'!C78))</f>
        <v/>
      </c>
      <c r="V73" s="5"/>
      <c r="W73" s="5"/>
      <c r="X73" s="5"/>
      <c r="Y73" s="5"/>
      <c r="Z73" s="5"/>
    </row>
    <row r="74" spans="1:26" ht="22.5" customHeight="1">
      <c r="A74" s="29"/>
      <c r="B74" s="5"/>
      <c r="C74" s="73"/>
      <c r="D74" s="68"/>
      <c r="E74" s="73"/>
      <c r="F74" s="73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 t="str">
        <f>IF(ISERROR(
IF('Cadastro de Funcionários'!C79="","",'Cadastro de Funcionários'!C79)),"",IF('Cadastro de Funcionários'!C79="","",'Cadastro de Funcionários'!C79))</f>
        <v/>
      </c>
      <c r="V74" s="5"/>
      <c r="W74" s="5"/>
      <c r="X74" s="5"/>
      <c r="Y74" s="5"/>
      <c r="Z74" s="5"/>
    </row>
    <row r="75" spans="1:26" ht="22.5" customHeight="1">
      <c r="A75" s="29"/>
      <c r="B75" s="5"/>
      <c r="C75" s="73"/>
      <c r="D75" s="68"/>
      <c r="E75" s="73"/>
      <c r="F75" s="73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 t="str">
        <f>IF(ISERROR(
IF('Cadastro de Funcionários'!C80="","",'Cadastro de Funcionários'!C80)),"",IF('Cadastro de Funcionários'!C80="","",'Cadastro de Funcionários'!C80))</f>
        <v/>
      </c>
      <c r="V75" s="5"/>
      <c r="W75" s="5"/>
      <c r="X75" s="5"/>
      <c r="Y75" s="5"/>
      <c r="Z75" s="5"/>
    </row>
    <row r="76" spans="1:26" ht="22.5" customHeight="1">
      <c r="A76" s="29"/>
      <c r="B76" s="5"/>
      <c r="C76" s="73"/>
      <c r="D76" s="68"/>
      <c r="E76" s="73"/>
      <c r="F76" s="73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 t="str">
        <f>IF(ISERROR(
IF('Cadastro de Funcionários'!C81="","",'Cadastro de Funcionários'!C81)),"",IF('Cadastro de Funcionários'!C81="","",'Cadastro de Funcionários'!C81))</f>
        <v/>
      </c>
      <c r="V76" s="5"/>
      <c r="W76" s="5"/>
      <c r="X76" s="5"/>
      <c r="Y76" s="5"/>
      <c r="Z76" s="5"/>
    </row>
    <row r="77" spans="1:26" ht="22.5" customHeight="1">
      <c r="A77" s="29"/>
      <c r="B77" s="5"/>
      <c r="C77" s="73"/>
      <c r="D77" s="68"/>
      <c r="E77" s="73"/>
      <c r="F77" s="73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 t="str">
        <f>IF(ISERROR(
IF('Cadastro de Funcionários'!C82="","",'Cadastro de Funcionários'!C82)),"",IF('Cadastro de Funcionários'!C82="","",'Cadastro de Funcionários'!C82))</f>
        <v/>
      </c>
      <c r="V77" s="5"/>
      <c r="W77" s="5"/>
      <c r="X77" s="5"/>
      <c r="Y77" s="5"/>
      <c r="Z77" s="5"/>
    </row>
    <row r="78" spans="1:26" ht="22.5" customHeight="1">
      <c r="A78" s="29"/>
      <c r="B78" s="5"/>
      <c r="C78" s="73"/>
      <c r="D78" s="68"/>
      <c r="E78" s="73"/>
      <c r="F78" s="73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 t="str">
        <f>IF(ISERROR(
IF('Cadastro de Funcionários'!C83="","",'Cadastro de Funcionários'!C83)),"",IF('Cadastro de Funcionários'!C83="","",'Cadastro de Funcionários'!C83))</f>
        <v/>
      </c>
      <c r="V78" s="5"/>
      <c r="W78" s="5"/>
      <c r="X78" s="5"/>
      <c r="Y78" s="5"/>
      <c r="Z78" s="5"/>
    </row>
    <row r="79" spans="1:26" ht="22.5" customHeight="1">
      <c r="A79" s="29"/>
      <c r="B79" s="5"/>
      <c r="C79" s="73"/>
      <c r="D79" s="68"/>
      <c r="E79" s="73"/>
      <c r="F79" s="73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 t="str">
        <f>IF(ISERROR(
IF('Cadastro de Funcionários'!C84="","",'Cadastro de Funcionários'!C84)),"",IF('Cadastro de Funcionários'!C84="","",'Cadastro de Funcionários'!C84))</f>
        <v/>
      </c>
      <c r="V79" s="5"/>
      <c r="W79" s="5"/>
      <c r="X79" s="5"/>
      <c r="Y79" s="5"/>
      <c r="Z79" s="5"/>
    </row>
    <row r="80" spans="1:26" ht="22.5" customHeight="1">
      <c r="A80" s="29"/>
      <c r="B80" s="5"/>
      <c r="C80" s="73"/>
      <c r="D80" s="68"/>
      <c r="E80" s="73"/>
      <c r="F80" s="73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 t="str">
        <f>IF(ISERROR(
IF('Cadastro de Funcionários'!C85="","",'Cadastro de Funcionários'!C85)),"",IF('Cadastro de Funcionários'!C85="","",'Cadastro de Funcionários'!C85))</f>
        <v/>
      </c>
      <c r="V80" s="5"/>
      <c r="W80" s="5"/>
      <c r="X80" s="5"/>
      <c r="Y80" s="5"/>
      <c r="Z80" s="5"/>
    </row>
    <row r="81" spans="1:26" ht="22.5" customHeight="1">
      <c r="A81" s="29"/>
      <c r="B81" s="5"/>
      <c r="C81" s="73"/>
      <c r="D81" s="68"/>
      <c r="E81" s="73"/>
      <c r="F81" s="73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 t="str">
        <f>IF(ISERROR(
IF('Cadastro de Funcionários'!C86="","",'Cadastro de Funcionários'!C86)),"",IF('Cadastro de Funcionários'!C86="","",'Cadastro de Funcionários'!C86))</f>
        <v/>
      </c>
      <c r="V81" s="5"/>
      <c r="W81" s="5"/>
      <c r="X81" s="5"/>
      <c r="Y81" s="5"/>
      <c r="Z81" s="5"/>
    </row>
    <row r="82" spans="1:26" ht="22.5" customHeight="1">
      <c r="A82" s="29"/>
      <c r="B82" s="5"/>
      <c r="C82" s="73"/>
      <c r="D82" s="68"/>
      <c r="E82" s="73"/>
      <c r="F82" s="73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 t="str">
        <f>IF(ISERROR(
IF('Cadastro de Funcionários'!C87="","",'Cadastro de Funcionários'!C87)),"",IF('Cadastro de Funcionários'!C87="","",'Cadastro de Funcionários'!C87))</f>
        <v/>
      </c>
      <c r="V82" s="5"/>
      <c r="W82" s="5"/>
      <c r="X82" s="5"/>
      <c r="Y82" s="5"/>
      <c r="Z82" s="5"/>
    </row>
    <row r="83" spans="1:26" ht="22.5" customHeight="1">
      <c r="A83" s="29"/>
      <c r="B83" s="5"/>
      <c r="C83" s="73"/>
      <c r="D83" s="68"/>
      <c r="E83" s="73"/>
      <c r="F83" s="73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 t="str">
        <f>IF(ISERROR(
IF('Cadastro de Funcionários'!C88="","",'Cadastro de Funcionários'!C88)),"",IF('Cadastro de Funcionários'!C88="","",'Cadastro de Funcionários'!C88))</f>
        <v/>
      </c>
      <c r="V83" s="5"/>
      <c r="W83" s="5"/>
      <c r="X83" s="5"/>
      <c r="Y83" s="5"/>
      <c r="Z83" s="5"/>
    </row>
    <row r="84" spans="1:26" ht="22.5" customHeight="1">
      <c r="A84" s="29"/>
      <c r="B84" s="5"/>
      <c r="C84" s="73"/>
      <c r="D84" s="68"/>
      <c r="E84" s="73"/>
      <c r="F84" s="73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 t="str">
        <f>IF(ISERROR(
IF('Cadastro de Funcionários'!C89="","",'Cadastro de Funcionários'!C89)),"",IF('Cadastro de Funcionários'!C89="","",'Cadastro de Funcionários'!C89))</f>
        <v/>
      </c>
      <c r="V84" s="5"/>
      <c r="W84" s="5"/>
      <c r="X84" s="5"/>
      <c r="Y84" s="5"/>
      <c r="Z84" s="5"/>
    </row>
    <row r="85" spans="1:26" ht="22.5" customHeight="1">
      <c r="A85" s="29"/>
      <c r="B85" s="5"/>
      <c r="C85" s="73"/>
      <c r="D85" s="68"/>
      <c r="E85" s="73"/>
      <c r="F85" s="73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 t="str">
        <f>IF(ISERROR(
IF('Cadastro de Funcionários'!C90="","",'Cadastro de Funcionários'!C90)),"",IF('Cadastro de Funcionários'!C90="","",'Cadastro de Funcionários'!C90))</f>
        <v/>
      </c>
      <c r="V85" s="5"/>
      <c r="W85" s="5"/>
      <c r="X85" s="5"/>
      <c r="Y85" s="5"/>
      <c r="Z85" s="5"/>
    </row>
    <row r="86" spans="1:26" ht="22.5" customHeight="1">
      <c r="A86" s="29"/>
      <c r="B86" s="5"/>
      <c r="C86" s="73"/>
      <c r="D86" s="68"/>
      <c r="E86" s="73"/>
      <c r="F86" s="73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 t="str">
        <f>IF(ISERROR(
IF('Cadastro de Funcionários'!C91="","",'Cadastro de Funcionários'!C91)),"",IF('Cadastro de Funcionários'!C91="","",'Cadastro de Funcionários'!C91))</f>
        <v/>
      </c>
      <c r="V86" s="5"/>
      <c r="W86" s="5"/>
      <c r="X86" s="5"/>
      <c r="Y86" s="5"/>
      <c r="Z86" s="5"/>
    </row>
    <row r="87" spans="1:26" ht="22.5" customHeight="1">
      <c r="A87" s="29"/>
      <c r="B87" s="5"/>
      <c r="C87" s="73"/>
      <c r="D87" s="68"/>
      <c r="E87" s="73"/>
      <c r="F87" s="73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 t="str">
        <f>IF(ISERROR(
IF('Cadastro de Funcionários'!C92="","",'Cadastro de Funcionários'!C92)),"",IF('Cadastro de Funcionários'!C92="","",'Cadastro de Funcionários'!C92))</f>
        <v/>
      </c>
      <c r="V87" s="5"/>
      <c r="W87" s="5"/>
      <c r="X87" s="5"/>
      <c r="Y87" s="5"/>
      <c r="Z87" s="5"/>
    </row>
    <row r="88" spans="1:26" ht="22.5" customHeight="1">
      <c r="A88" s="29"/>
      <c r="B88" s="5"/>
      <c r="C88" s="73"/>
      <c r="D88" s="68"/>
      <c r="E88" s="73"/>
      <c r="F88" s="73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 t="str">
        <f>IF(ISERROR(
IF('Cadastro de Funcionários'!C93="","",'Cadastro de Funcionários'!C93)),"",IF('Cadastro de Funcionários'!C93="","",'Cadastro de Funcionários'!C93))</f>
        <v/>
      </c>
      <c r="V88" s="5"/>
      <c r="W88" s="5"/>
      <c r="X88" s="5"/>
      <c r="Y88" s="5"/>
      <c r="Z88" s="5"/>
    </row>
    <row r="89" spans="1:26" ht="22.5" customHeight="1">
      <c r="A89" s="29"/>
      <c r="B89" s="5"/>
      <c r="C89" s="73"/>
      <c r="D89" s="68"/>
      <c r="E89" s="73"/>
      <c r="F89" s="73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 t="str">
        <f>IF(ISERROR(
IF('Cadastro de Funcionários'!C94="","",'Cadastro de Funcionários'!C94)),"",IF('Cadastro de Funcionários'!C94="","",'Cadastro de Funcionários'!C94))</f>
        <v/>
      </c>
      <c r="V89" s="5"/>
      <c r="W89" s="5"/>
      <c r="X89" s="5"/>
      <c r="Y89" s="5"/>
      <c r="Z89" s="5"/>
    </row>
    <row r="90" spans="1:26" ht="22.5" customHeight="1">
      <c r="A90" s="29"/>
      <c r="B90" s="5"/>
      <c r="C90" s="73"/>
      <c r="D90" s="68"/>
      <c r="E90" s="73"/>
      <c r="F90" s="73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 t="str">
        <f>IF(ISERROR(
IF('Cadastro de Funcionários'!C95="","",'Cadastro de Funcionários'!C95)),"",IF('Cadastro de Funcionários'!C95="","",'Cadastro de Funcionários'!C95))</f>
        <v/>
      </c>
      <c r="V90" s="5"/>
      <c r="W90" s="5"/>
      <c r="X90" s="5"/>
      <c r="Y90" s="5"/>
      <c r="Z90" s="5"/>
    </row>
    <row r="91" spans="1:26" ht="22.5" customHeight="1">
      <c r="A91" s="29"/>
      <c r="B91" s="5"/>
      <c r="C91" s="73"/>
      <c r="D91" s="68"/>
      <c r="E91" s="73"/>
      <c r="F91" s="73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 t="str">
        <f>IF(ISERROR(
IF('Cadastro de Funcionários'!C96="","",'Cadastro de Funcionários'!C96)),"",IF('Cadastro de Funcionários'!C96="","",'Cadastro de Funcionários'!C96))</f>
        <v/>
      </c>
      <c r="V91" s="5"/>
      <c r="W91" s="5"/>
      <c r="X91" s="5"/>
      <c r="Y91" s="5"/>
      <c r="Z91" s="5"/>
    </row>
    <row r="92" spans="1:26" ht="22.5" customHeight="1">
      <c r="A92" s="29"/>
      <c r="B92" s="5"/>
      <c r="C92" s="73"/>
      <c r="D92" s="68"/>
      <c r="E92" s="73"/>
      <c r="F92" s="73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 t="str">
        <f>IF(ISERROR(
IF('Cadastro de Funcionários'!C97="","",'Cadastro de Funcionários'!C97)),"",IF('Cadastro de Funcionários'!C97="","",'Cadastro de Funcionários'!C97))</f>
        <v/>
      </c>
      <c r="V92" s="5"/>
      <c r="W92" s="5"/>
      <c r="X92" s="5"/>
      <c r="Y92" s="5"/>
      <c r="Z92" s="5"/>
    </row>
    <row r="93" spans="1:26" ht="22.5" customHeight="1">
      <c r="A93" s="29"/>
      <c r="B93" s="5"/>
      <c r="C93" s="73"/>
      <c r="D93" s="68"/>
      <c r="E93" s="73"/>
      <c r="F93" s="73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 t="str">
        <f>IF(ISERROR(
IF('Cadastro de Funcionários'!C98="","",'Cadastro de Funcionários'!C98)),"",IF('Cadastro de Funcionários'!C98="","",'Cadastro de Funcionários'!C98))</f>
        <v/>
      </c>
      <c r="V93" s="5"/>
      <c r="W93" s="5"/>
      <c r="X93" s="5"/>
      <c r="Y93" s="5"/>
      <c r="Z93" s="5"/>
    </row>
    <row r="94" spans="1:26" ht="22.5" customHeight="1">
      <c r="A94" s="29"/>
      <c r="B94" s="5"/>
      <c r="C94" s="73"/>
      <c r="D94" s="68"/>
      <c r="E94" s="73"/>
      <c r="F94" s="73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 t="str">
        <f>IF(ISERROR(
IF('Cadastro de Funcionários'!C99="","",'Cadastro de Funcionários'!C99)),"",IF('Cadastro de Funcionários'!C99="","",'Cadastro de Funcionários'!C99))</f>
        <v/>
      </c>
      <c r="V94" s="5"/>
      <c r="W94" s="5"/>
      <c r="X94" s="5"/>
      <c r="Y94" s="5"/>
      <c r="Z94" s="5"/>
    </row>
    <row r="95" spans="1:26" ht="22.5" customHeight="1">
      <c r="A95" s="29"/>
      <c r="B95" s="5"/>
      <c r="C95" s="73"/>
      <c r="D95" s="68"/>
      <c r="E95" s="73"/>
      <c r="F95" s="73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 t="str">
        <f>IF(ISERROR(
IF('Cadastro de Funcionários'!C100="","",'Cadastro de Funcionários'!C100)),"",IF('Cadastro de Funcionários'!C100="","",'Cadastro de Funcionários'!C100))</f>
        <v/>
      </c>
      <c r="V95" s="5"/>
      <c r="W95" s="5"/>
      <c r="X95" s="5"/>
      <c r="Y95" s="5"/>
      <c r="Z95" s="5"/>
    </row>
    <row r="96" spans="1:26" ht="22.5" customHeight="1">
      <c r="A96" s="29"/>
      <c r="B96" s="5"/>
      <c r="C96" s="73"/>
      <c r="D96" s="68"/>
      <c r="E96" s="73"/>
      <c r="F96" s="73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 t="str">
        <f>IF(ISERROR(
IF('Cadastro de Funcionários'!C101="","",'Cadastro de Funcionários'!C101)),"",IF('Cadastro de Funcionários'!C101="","",'Cadastro de Funcionários'!C101))</f>
        <v/>
      </c>
      <c r="V96" s="5"/>
      <c r="W96" s="5"/>
      <c r="X96" s="5"/>
      <c r="Y96" s="5"/>
      <c r="Z96" s="5"/>
    </row>
    <row r="97" spans="1:26" ht="22.5" customHeight="1">
      <c r="A97" s="29"/>
      <c r="B97" s="5"/>
      <c r="C97" s="73"/>
      <c r="D97" s="68"/>
      <c r="E97" s="73"/>
      <c r="F97" s="73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 t="str">
        <f>IF(ISERROR(
IF('Cadastro de Funcionários'!C102="","",'Cadastro de Funcionários'!C102)),"",IF('Cadastro de Funcionários'!C102="","",'Cadastro de Funcionários'!C102))</f>
        <v/>
      </c>
      <c r="V97" s="5"/>
      <c r="W97" s="5"/>
      <c r="X97" s="5"/>
      <c r="Y97" s="5"/>
      <c r="Z97" s="5"/>
    </row>
    <row r="98" spans="1:26" ht="22.5" customHeight="1">
      <c r="A98" s="29"/>
      <c r="B98" s="5"/>
      <c r="C98" s="73"/>
      <c r="D98" s="68"/>
      <c r="E98" s="73"/>
      <c r="F98" s="73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 t="str">
        <f>IF(ISERROR(
IF('Cadastro de Funcionários'!C103="","",'Cadastro de Funcionários'!C103)),"",IF('Cadastro de Funcionários'!C103="","",'Cadastro de Funcionários'!C103))</f>
        <v/>
      </c>
      <c r="V98" s="5"/>
      <c r="W98" s="5"/>
      <c r="X98" s="5"/>
      <c r="Y98" s="5"/>
      <c r="Z98" s="5"/>
    </row>
    <row r="99" spans="1:26" ht="22.5" customHeight="1">
      <c r="A99" s="29"/>
      <c r="B99" s="5"/>
      <c r="C99" s="73"/>
      <c r="D99" s="68"/>
      <c r="E99" s="73"/>
      <c r="F99" s="73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 t="str">
        <f>IF(ISERROR(
IF('Cadastro de Funcionários'!C104="","",'Cadastro de Funcionários'!C104)),"",IF('Cadastro de Funcionários'!C104="","",'Cadastro de Funcionários'!C104))</f>
        <v/>
      </c>
      <c r="V99" s="5"/>
      <c r="W99" s="5"/>
      <c r="X99" s="5"/>
      <c r="Y99" s="5"/>
      <c r="Z99" s="5"/>
    </row>
    <row r="100" spans="1:26" ht="22.5" customHeight="1">
      <c r="A100" s="29"/>
      <c r="B100" s="5"/>
      <c r="C100" s="73"/>
      <c r="D100" s="68"/>
      <c r="E100" s="73"/>
      <c r="F100" s="73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 t="str">
        <f>IF(ISERROR(
IF('Cadastro de Funcionários'!C105="","",'Cadastro de Funcionários'!C105)),"",IF('Cadastro de Funcionários'!C105="","",'Cadastro de Funcionários'!C105))</f>
        <v/>
      </c>
      <c r="V100" s="5"/>
      <c r="W100" s="5"/>
      <c r="X100" s="5"/>
      <c r="Y100" s="5"/>
      <c r="Z100" s="5"/>
    </row>
  </sheetData>
  <mergeCells count="4">
    <mergeCell ref="C2:F2"/>
    <mergeCell ref="C4:F4"/>
    <mergeCell ref="C1:F1"/>
    <mergeCell ref="A1:A2"/>
  </mergeCells>
  <dataValidations count="2">
    <dataValidation type="list" allowBlank="1" showErrorMessage="1" sqref="C6:C100" xr:uid="{00000000-0002-0000-0700-000000000000}">
      <formula1>$U$1:$U$100</formula1>
    </dataValidation>
    <dataValidation type="list" allowBlank="1" showErrorMessage="1" sqref="E6:E100" xr:uid="{00000000-0002-0000-0700-000001000000}">
      <formula1>$T$1:$T$9</formula1>
    </dataValidation>
  </dataValidations>
  <hyperlinks>
    <hyperlink ref="A4" location="'Cad Iniciais'!A1" display="Cadastros Iniciais" xr:uid="{EFB3AAEF-3043-4D97-8B8F-6B369BA45E3E}"/>
    <hyperlink ref="A5" location="'Cadastro de Cargos'!A1" display="Cadastro de cargos" xr:uid="{836900EC-E71A-4062-9442-1ABCE0880BD8}"/>
    <hyperlink ref="A6" location="'Cadastro de Funcionários'!A1" display="Cadastro de funcionários" xr:uid="{B0C392B8-5329-462E-8ADD-8AEA4FEAFF08}"/>
    <hyperlink ref="A7" location="'Receitas Custos'!A1" display="Receitas e custos RH" xr:uid="{7E997F19-F9F1-4DE2-AFB2-3C63467B094C}"/>
    <hyperlink ref="A8" location="Férias!A1" display="Controle de férias" xr:uid="{76FA190D-7D4B-41E6-82AC-8A8857A0C674}"/>
    <hyperlink ref="A9" location="Demissões!A1" display="Demissões" xr:uid="{9370D7DB-CDDB-49D4-8F04-AD42A732535D}"/>
    <hyperlink ref="A10" location="Treinamentos!A1" display="Treinamentos" xr:uid="{6C42078F-65E9-423C-BB39-1ACB3CBCCAA2}"/>
    <hyperlink ref="A11" location="Promoções!A1" display="Promoções" xr:uid="{A94EE3FC-3B99-41A2-BCB5-03A1D8BE3328}"/>
    <hyperlink ref="A12" location="Absenteismo!A1" display="Absenteísmo" xr:uid="{E59B8DE1-AF09-40F9-BFCF-7F9AB96BEF39}"/>
    <hyperlink ref="A3" location="Apresentação!A1" display="Apresentação" xr:uid="{BAEE0F77-E0B8-4C3A-8163-8F632D297AF2}"/>
  </hyperlinks>
  <pageMargins left="0.511811024" right="0.511811024" top="0.78740157499999996" bottom="0.78740157499999996" header="0" footer="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9397D"/>
  </sheetPr>
  <dimension ref="A1:AX100"/>
  <sheetViews>
    <sheetView showGridLines="0" workbookViewId="0">
      <selection activeCell="A12" sqref="A3:A12"/>
    </sheetView>
  </sheetViews>
  <sheetFormatPr defaultColWidth="12.625" defaultRowHeight="15" customHeight="1"/>
  <cols>
    <col min="1" max="1" width="23.625" style="96" customWidth="1"/>
    <col min="2" max="2" width="3.25" style="96" customWidth="1"/>
    <col min="3" max="3" width="19.625" style="96" customWidth="1"/>
    <col min="4" max="4" width="15.25" style="96" customWidth="1"/>
    <col min="5" max="5" width="12.5" style="96" customWidth="1"/>
    <col min="6" max="6" width="14.625" style="96" customWidth="1"/>
    <col min="7" max="7" width="12" style="96" customWidth="1"/>
    <col min="8" max="19" width="11.125" style="96" customWidth="1"/>
    <col min="20" max="20" width="7.625" style="96" customWidth="1"/>
    <col min="21" max="21" width="5.125" style="96" hidden="1" customWidth="1"/>
    <col min="22" max="22" width="10.375" style="96" hidden="1" customWidth="1"/>
    <col min="23" max="23" width="12.375" style="96" hidden="1" customWidth="1"/>
    <col min="24" max="24" width="12" style="96" hidden="1" customWidth="1"/>
    <col min="25" max="25" width="14" style="96" hidden="1" customWidth="1"/>
    <col min="26" max="26" width="14.125" style="96" hidden="1" customWidth="1"/>
    <col min="27" max="27" width="13.125" style="96" hidden="1" customWidth="1"/>
    <col min="28" max="28" width="12.875" style="96" hidden="1" customWidth="1"/>
    <col min="29" max="29" width="8.625" style="96" hidden="1" customWidth="1"/>
    <col min="30" max="36" width="7.625" style="96" hidden="1" customWidth="1"/>
    <col min="37" max="50" width="10" style="96" hidden="1" customWidth="1"/>
  </cols>
  <sheetData>
    <row r="1" spans="1:50" ht="33.75" customHeight="1">
      <c r="A1" s="113"/>
      <c r="B1" s="4"/>
      <c r="C1" s="118" t="s">
        <v>154</v>
      </c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</row>
    <row r="2" spans="1:50" ht="33.75" customHeight="1">
      <c r="A2" s="98"/>
      <c r="B2" s="4"/>
      <c r="C2" s="117" t="s">
        <v>155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</row>
    <row r="3" spans="1:50" ht="22.5" customHeight="1">
      <c r="A3" s="157" t="s">
        <v>1</v>
      </c>
      <c r="B3" s="5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41">
        <f>DATE('Cad Iniciais'!$D$6,AM4,1)</f>
        <v>45292</v>
      </c>
      <c r="AN3" s="41">
        <f>DATE('Cad Iniciais'!$D$6,AN4,1)</f>
        <v>45323</v>
      </c>
      <c r="AO3" s="41">
        <f>DATE('Cad Iniciais'!$D$6,AO4,1)</f>
        <v>45352</v>
      </c>
      <c r="AP3" s="41">
        <f>DATE('Cad Iniciais'!$D$6,AP4,1)</f>
        <v>45383</v>
      </c>
      <c r="AQ3" s="41">
        <f>DATE('Cad Iniciais'!$D$6,AQ4,1)</f>
        <v>45413</v>
      </c>
      <c r="AR3" s="41">
        <f>DATE('Cad Iniciais'!$D$6,AR4,1)</f>
        <v>45444</v>
      </c>
      <c r="AS3" s="41">
        <f>DATE('Cad Iniciais'!$D$6,AS4,1)</f>
        <v>45474</v>
      </c>
      <c r="AT3" s="41">
        <f>DATE('Cad Iniciais'!$D$6,AT4,1)</f>
        <v>45505</v>
      </c>
      <c r="AU3" s="41">
        <f>DATE('Cad Iniciais'!$D$6,AU4,1)</f>
        <v>45536</v>
      </c>
      <c r="AV3" s="41">
        <f>DATE('Cad Iniciais'!$D$6,AV4,1)</f>
        <v>45566</v>
      </c>
      <c r="AW3" s="41">
        <f>DATE('Cad Iniciais'!$D$6,AW4,1)</f>
        <v>45597</v>
      </c>
      <c r="AX3" s="41">
        <f>DATE('Cad Iniciais'!$D$6,AX4,1)</f>
        <v>45627</v>
      </c>
    </row>
    <row r="4" spans="1:50" ht="22.5" customHeight="1">
      <c r="A4" s="155" t="s">
        <v>2</v>
      </c>
      <c r="B4" s="5"/>
      <c r="C4" s="138" t="s">
        <v>156</v>
      </c>
      <c r="D4" s="108"/>
      <c r="E4" s="108"/>
      <c r="F4" s="108"/>
      <c r="G4" s="139"/>
      <c r="H4" s="142" t="s">
        <v>157</v>
      </c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9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>
        <v>1</v>
      </c>
      <c r="AN4" s="5">
        <v>2</v>
      </c>
      <c r="AO4" s="5">
        <v>3</v>
      </c>
      <c r="AP4" s="5">
        <v>4</v>
      </c>
      <c r="AQ4" s="5">
        <v>5</v>
      </c>
      <c r="AR4" s="5">
        <v>6</v>
      </c>
      <c r="AS4" s="5">
        <v>7</v>
      </c>
      <c r="AT4" s="5">
        <v>8</v>
      </c>
      <c r="AU4" s="5">
        <v>9</v>
      </c>
      <c r="AV4" s="5">
        <v>10</v>
      </c>
      <c r="AW4" s="5">
        <v>11</v>
      </c>
      <c r="AX4" s="5">
        <v>12</v>
      </c>
    </row>
    <row r="5" spans="1:50" ht="22.5" customHeight="1">
      <c r="A5" s="155" t="s">
        <v>4</v>
      </c>
      <c r="B5" s="5"/>
      <c r="C5" s="104"/>
      <c r="D5" s="105"/>
      <c r="E5" s="105"/>
      <c r="F5" s="105"/>
      <c r="G5" s="140"/>
      <c r="H5" s="143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6"/>
      <c r="T5" s="5"/>
      <c r="U5" s="49" t="s">
        <v>158</v>
      </c>
      <c r="V5" s="49" t="s">
        <v>133</v>
      </c>
      <c r="W5" s="49" t="s">
        <v>135</v>
      </c>
      <c r="X5" s="49" t="s">
        <v>136</v>
      </c>
      <c r="Y5" s="49" t="s">
        <v>159</v>
      </c>
      <c r="Z5" s="49" t="s">
        <v>160</v>
      </c>
      <c r="AA5" s="49" t="s">
        <v>161</v>
      </c>
      <c r="AB5" s="49" t="s">
        <v>162</v>
      </c>
      <c r="AC5" s="49" t="s">
        <v>163</v>
      </c>
      <c r="AD5" s="5"/>
      <c r="AE5" s="5"/>
      <c r="AF5" s="5"/>
      <c r="AG5" s="5"/>
      <c r="AH5" s="5"/>
      <c r="AI5" s="5"/>
      <c r="AJ5" s="5"/>
      <c r="AK5" s="5"/>
      <c r="AL5" s="5"/>
      <c r="AM5" s="5" t="s">
        <v>164</v>
      </c>
      <c r="AN5" s="5" t="s">
        <v>165</v>
      </c>
      <c r="AO5" s="5" t="s">
        <v>166</v>
      </c>
      <c r="AP5" s="5" t="s">
        <v>167</v>
      </c>
      <c r="AQ5" s="5" t="s">
        <v>168</v>
      </c>
      <c r="AR5" s="5" t="s">
        <v>169</v>
      </c>
      <c r="AS5" s="5" t="s">
        <v>170</v>
      </c>
      <c r="AT5" s="5" t="s">
        <v>171</v>
      </c>
      <c r="AU5" s="5" t="s">
        <v>172</v>
      </c>
      <c r="AV5" s="5" t="s">
        <v>173</v>
      </c>
      <c r="AW5" s="5" t="s">
        <v>174</v>
      </c>
      <c r="AX5" s="5" t="s">
        <v>175</v>
      </c>
    </row>
    <row r="6" spans="1:50" ht="22.5" customHeight="1">
      <c r="A6" s="155" t="s">
        <v>5</v>
      </c>
      <c r="B6" s="5"/>
      <c r="C6" s="141" t="s">
        <v>176</v>
      </c>
      <c r="D6" s="135" t="s">
        <v>177</v>
      </c>
      <c r="E6" s="137" t="s">
        <v>131</v>
      </c>
      <c r="F6" s="137" t="s">
        <v>178</v>
      </c>
      <c r="G6" s="135" t="s">
        <v>179</v>
      </c>
      <c r="H6" s="136" t="s">
        <v>137</v>
      </c>
      <c r="I6" s="136" t="s">
        <v>138</v>
      </c>
      <c r="J6" s="136" t="s">
        <v>139</v>
      </c>
      <c r="K6" s="136" t="s">
        <v>140</v>
      </c>
      <c r="L6" s="136" t="s">
        <v>141</v>
      </c>
      <c r="M6" s="136" t="s">
        <v>142</v>
      </c>
      <c r="N6" s="136" t="s">
        <v>143</v>
      </c>
      <c r="O6" s="136" t="s">
        <v>144</v>
      </c>
      <c r="P6" s="136" t="s">
        <v>145</v>
      </c>
      <c r="Q6" s="136" t="s">
        <v>146</v>
      </c>
      <c r="R6" s="136" t="s">
        <v>147</v>
      </c>
      <c r="S6" s="136" t="s">
        <v>148</v>
      </c>
      <c r="T6" s="5"/>
      <c r="U6" s="26">
        <f>IF(ISERROR(
IF(E8="","",YEAR(E8))),"",IF(E8="","",YEAR(E8)))</f>
        <v>2018</v>
      </c>
      <c r="V6" s="5">
        <f>IF(ISERROR(IF(E8="","",MONTH(E8))),"",IF(E8="","",MONTH(E8)))</f>
        <v>1</v>
      </c>
      <c r="W6" s="5">
        <f>IF(ISERROR(IF(F8="","",MONTH(F8))),"",IF(F8="","",MONTH(F8)))</f>
        <v>1</v>
      </c>
      <c r="X6" s="5">
        <f>IF(ISERROR(IF(F8="","",YEAR(F8))),"",IF(F8="","",YEAR(F8)))</f>
        <v>2018</v>
      </c>
      <c r="Y6" s="5">
        <f>IF(ISERROR(
IF(IF(E8="","",ROUND((F8-E8)/30,0))&lt;1,1,IF(E8="","",ROUND((F8-E8)/30,0)))),"",IF(IF(E8="","",ROUND((F8-E8)/30,0))&lt;1,1,IF(E8="","",ROUND((F8-E8)/30,0))))</f>
        <v>1</v>
      </c>
      <c r="Z6" s="5">
        <f>IF(ISERROR(D8/Y6),"",D8/Y6)</f>
        <v>40</v>
      </c>
      <c r="AA6" s="5">
        <f>IF(ISERROR(Q8/Y6),"",Q8/Y6)</f>
        <v>0</v>
      </c>
      <c r="AB6" s="5">
        <v>1</v>
      </c>
      <c r="AC6" s="5">
        <f>IF(ISERROR(
IF(U6="","",IF(OR(U6='Cad Iniciais'!$D$6,X6='Cad Iniciais'!$D$6),'Cad Iniciais'!$D$6+AB6*1000,0))),"",IF(U6="","",IF(OR(U6='Cad Iniciais'!$D$6,X6='Cad Iniciais'!$D$6),'Cad Iniciais'!$D$6+AB6*1000,0)))</f>
        <v>0</v>
      </c>
      <c r="AD6" s="5"/>
      <c r="AE6" s="5"/>
      <c r="AF6" s="5"/>
      <c r="AG6" s="5"/>
      <c r="AH6" s="5"/>
      <c r="AI6" s="5"/>
      <c r="AJ6" s="5"/>
      <c r="AK6" s="41">
        <f>DATE(U6,V6,1)</f>
        <v>43101</v>
      </c>
      <c r="AL6" s="41">
        <f>DATE(X6,W6,1)</f>
        <v>43101</v>
      </c>
      <c r="AM6" s="5">
        <f t="shared" ref="AM6:AX15" si="0">IFERROR(IF(AND($AK6&lt;=AM$3,$AL6&gt;=AM$3),1,0),0)</f>
        <v>0</v>
      </c>
      <c r="AN6" s="5">
        <f t="shared" si="0"/>
        <v>0</v>
      </c>
      <c r="AO6" s="5">
        <f t="shared" si="0"/>
        <v>0</v>
      </c>
      <c r="AP6" s="5">
        <f t="shared" si="0"/>
        <v>0</v>
      </c>
      <c r="AQ6" s="5">
        <f t="shared" si="0"/>
        <v>0</v>
      </c>
      <c r="AR6" s="5">
        <f t="shared" si="0"/>
        <v>0</v>
      </c>
      <c r="AS6" s="5">
        <f t="shared" si="0"/>
        <v>0</v>
      </c>
      <c r="AT6" s="5">
        <f t="shared" si="0"/>
        <v>0</v>
      </c>
      <c r="AU6" s="5">
        <f t="shared" si="0"/>
        <v>0</v>
      </c>
      <c r="AV6" s="5">
        <f t="shared" si="0"/>
        <v>0</v>
      </c>
      <c r="AW6" s="5">
        <f t="shared" si="0"/>
        <v>0</v>
      </c>
      <c r="AX6" s="5">
        <f t="shared" si="0"/>
        <v>0</v>
      </c>
    </row>
    <row r="7" spans="1:50" ht="22.5" customHeight="1">
      <c r="A7" s="155" t="s">
        <v>7</v>
      </c>
      <c r="B7" s="5"/>
      <c r="C7" s="103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5"/>
      <c r="U7" s="26" t="str">
        <f>IF(ISERROR(
IF(E7="","",YEAR(E7))),"",IF(E7="","",YEAR(E7)))</f>
        <v/>
      </c>
      <c r="V7" s="5" t="str">
        <f>IF(ISERROR(IF(E7="","",MONTH(E7))),"",IF(E7="","",MONTH(E7)))</f>
        <v/>
      </c>
      <c r="W7" s="5" t="str">
        <f>IF(ISERROR(IF(F7="","",MONTH(F7))),"",IF(F7="","",MONTH(F7)))</f>
        <v/>
      </c>
      <c r="X7" s="5" t="str">
        <f>IF(ISERROR(IF(F7="","",YEAR(F7))),"",IF(F7="","",YEAR(F7)))</f>
        <v/>
      </c>
      <c r="Y7" s="5" t="str">
        <f>IF(ISERROR(
IF(IF(E7="","",ROUND((F7-E7)/30,0))&lt;1,1,IF(E7="","",ROUND((F7-E7)/30,0)))),"",IF(IF(E7="","",ROUND((F7-E7)/30,0))&lt;1,1,IF(E7="","",ROUND((F7-E7)/30,0))))</f>
        <v/>
      </c>
      <c r="Z7" s="5" t="str">
        <f>IF(ISERROR(D7/Y7),"",D7/Y7)</f>
        <v/>
      </c>
      <c r="AA7" s="5" t="str">
        <f>IF(ISERROR(Q7/Y7),"",Q7/Y7)</f>
        <v/>
      </c>
      <c r="AB7" s="5">
        <v>2</v>
      </c>
      <c r="AC7" s="5" t="str">
        <f>IF(ISERROR(
IF(U7="","",IF(OR(U7='Cad Iniciais'!$D$6,X7='Cad Iniciais'!$D$6),'Cad Iniciais'!$D$6+AB7*1000,0))),"",IF(U7="","",IF(OR(U7='Cad Iniciais'!$D$6,X7='Cad Iniciais'!$D$6),'Cad Iniciais'!$D$6+AB7*1000,0)))</f>
        <v/>
      </c>
      <c r="AD7" s="5"/>
      <c r="AE7" s="5"/>
      <c r="AF7" s="5"/>
      <c r="AG7" s="5"/>
      <c r="AH7" s="5"/>
      <c r="AI7" s="5"/>
      <c r="AJ7" s="5"/>
      <c r="AK7" s="41" t="str">
        <f t="shared" ref="AK7:AK38" si="1">IFERROR(DATE(U7,V7,1),"")</f>
        <v/>
      </c>
      <c r="AL7" s="41" t="str">
        <f t="shared" ref="AL7:AL38" si="2">IFERROR(DATE(X7,W7,1),"")</f>
        <v/>
      </c>
      <c r="AM7" s="5">
        <f t="shared" si="0"/>
        <v>0</v>
      </c>
      <c r="AN7" s="5">
        <f t="shared" si="0"/>
        <v>0</v>
      </c>
      <c r="AO7" s="5">
        <f t="shared" si="0"/>
        <v>0</v>
      </c>
      <c r="AP7" s="5">
        <f t="shared" si="0"/>
        <v>0</v>
      </c>
      <c r="AQ7" s="5">
        <f t="shared" si="0"/>
        <v>0</v>
      </c>
      <c r="AR7" s="5">
        <f t="shared" si="0"/>
        <v>0</v>
      </c>
      <c r="AS7" s="5">
        <f t="shared" si="0"/>
        <v>0</v>
      </c>
      <c r="AT7" s="5">
        <f t="shared" si="0"/>
        <v>0</v>
      </c>
      <c r="AU7" s="5">
        <f t="shared" si="0"/>
        <v>0</v>
      </c>
      <c r="AV7" s="5">
        <f t="shared" si="0"/>
        <v>0</v>
      </c>
      <c r="AW7" s="5">
        <f t="shared" si="0"/>
        <v>0</v>
      </c>
      <c r="AX7" s="5">
        <f t="shared" si="0"/>
        <v>0</v>
      </c>
    </row>
    <row r="8" spans="1:50" ht="22.5" customHeight="1">
      <c r="A8" s="155" t="s">
        <v>8</v>
      </c>
      <c r="B8" s="5"/>
      <c r="C8" s="78" t="s">
        <v>180</v>
      </c>
      <c r="D8" s="71">
        <v>40</v>
      </c>
      <c r="E8" s="55">
        <v>43105</v>
      </c>
      <c r="F8" s="55">
        <v>43110</v>
      </c>
      <c r="G8" s="78">
        <v>2</v>
      </c>
      <c r="H8" s="72">
        <v>300</v>
      </c>
      <c r="I8" s="72">
        <v>200</v>
      </c>
      <c r="J8" s="72"/>
      <c r="K8" s="72"/>
      <c r="L8" s="72"/>
      <c r="M8" s="72"/>
      <c r="N8" s="72"/>
      <c r="O8" s="72"/>
      <c r="P8" s="72"/>
      <c r="Q8" s="19"/>
      <c r="R8" s="72"/>
      <c r="S8" s="72"/>
      <c r="T8" s="5"/>
      <c r="U8" s="26" t="str">
        <f>IF(ISERROR(
IF(E8="","",YEAR(E8))),"",IF(E8="","",YEAR(E8)))</f>
        <v/>
      </c>
      <c r="V8" s="5" t="str">
        <f>IF(ISERROR(IF(E8="","",MONTH(E8))),"",IF(E8="","",MONTH(E8)))</f>
        <v/>
      </c>
      <c r="W8" s="5" t="str">
        <f>IF(ISERROR(IF(F8="","",MONTH(F8))),"",IF(F8="","",MONTH(F8)))</f>
        <v/>
      </c>
      <c r="X8" s="5" t="str">
        <f>IF(ISERROR(IF(F8="","",YEAR(F8))),"",IF(F8="","",YEAR(F8)))</f>
        <v/>
      </c>
      <c r="Y8" s="5" t="str">
        <f>IF(ISERROR(
IF(IF(E8="","",ROUND((F8-E8)/30,0))&lt;1,1,IF(E8="","",ROUND((F8-E8)/30,0)))),"",IF(IF(E8="","",ROUND((F8-E8)/30,0))&lt;1,1,IF(E8="","",ROUND((F8-E8)/30,0))))</f>
        <v/>
      </c>
      <c r="Z8" s="5" t="str">
        <f>IF(ISERROR(D8/Y8),"",D8/Y8)</f>
        <v/>
      </c>
      <c r="AA8" s="5" t="str">
        <f>IF(ISERROR(Q8/Y8),"",Q8/Y8)</f>
        <v/>
      </c>
      <c r="AB8" s="5">
        <v>3</v>
      </c>
      <c r="AC8" s="5" t="str">
        <f>IF(ISERROR(
IF(U8="","",IF(OR(U8='Cad Iniciais'!$D$6,X8='Cad Iniciais'!$D$6),'Cad Iniciais'!$D$6+AB8*1000,0))),"",IF(U8="","",IF(OR(U8='Cad Iniciais'!$D$6,X8='Cad Iniciais'!$D$6),'Cad Iniciais'!$D$6+AB8*1000,0)))</f>
        <v/>
      </c>
      <c r="AD8" s="5"/>
      <c r="AE8" s="5"/>
      <c r="AF8" s="5"/>
      <c r="AG8" s="5"/>
      <c r="AH8" s="5"/>
      <c r="AI8" s="5"/>
      <c r="AJ8" s="5"/>
      <c r="AK8" s="41" t="str">
        <f t="shared" si="1"/>
        <v/>
      </c>
      <c r="AL8" s="41" t="str">
        <f t="shared" si="2"/>
        <v/>
      </c>
      <c r="AM8" s="5">
        <f t="shared" si="0"/>
        <v>0</v>
      </c>
      <c r="AN8" s="5">
        <f t="shared" si="0"/>
        <v>0</v>
      </c>
      <c r="AO8" s="5">
        <f t="shared" si="0"/>
        <v>0</v>
      </c>
      <c r="AP8" s="5">
        <f t="shared" si="0"/>
        <v>0</v>
      </c>
      <c r="AQ8" s="5">
        <f t="shared" si="0"/>
        <v>0</v>
      </c>
      <c r="AR8" s="5">
        <f t="shared" si="0"/>
        <v>0</v>
      </c>
      <c r="AS8" s="5">
        <f t="shared" si="0"/>
        <v>0</v>
      </c>
      <c r="AT8" s="5">
        <f t="shared" si="0"/>
        <v>0</v>
      </c>
      <c r="AU8" s="5">
        <f t="shared" si="0"/>
        <v>0</v>
      </c>
      <c r="AV8" s="5">
        <f t="shared" si="0"/>
        <v>0</v>
      </c>
      <c r="AW8" s="5">
        <f t="shared" si="0"/>
        <v>0</v>
      </c>
      <c r="AX8" s="5">
        <f t="shared" si="0"/>
        <v>0</v>
      </c>
    </row>
    <row r="9" spans="1:50" ht="22.5" customHeight="1">
      <c r="A9" s="155" t="s">
        <v>9</v>
      </c>
      <c r="B9" s="5"/>
      <c r="C9" s="73"/>
      <c r="D9" s="74"/>
      <c r="E9" s="68"/>
      <c r="F9" s="68"/>
      <c r="G9" s="73"/>
      <c r="H9" s="75"/>
      <c r="I9" s="75"/>
      <c r="J9" s="75"/>
      <c r="K9" s="75"/>
      <c r="L9" s="75"/>
      <c r="M9" s="75"/>
      <c r="N9" s="75"/>
      <c r="O9" s="75"/>
      <c r="P9" s="75"/>
      <c r="Q9" s="38"/>
      <c r="R9" s="75"/>
      <c r="S9" s="75"/>
      <c r="T9" s="5"/>
      <c r="U9" s="26" t="str">
        <f t="shared" ref="U9:U40" si="3">IF(ISERROR(
IF(E9="","",YEAR(E9))),"",IF(E9="","",YEAR(E9)))</f>
        <v/>
      </c>
      <c r="V9" s="5" t="str">
        <f t="shared" ref="V9:V40" si="4">IF(ISERROR(IF(E9="","",MONTH(E9))),"",IF(E9="","",MONTH(E9)))</f>
        <v/>
      </c>
      <c r="W9" s="5" t="str">
        <f t="shared" ref="W9:W40" si="5">IF(ISERROR(IF(F9="","",MONTH(F9))),"",IF(F9="","",MONTH(F9)))</f>
        <v/>
      </c>
      <c r="X9" s="5" t="str">
        <f t="shared" ref="X9:X40" si="6">IF(ISERROR(IF(F9="","",YEAR(F9))),"",IF(F9="","",YEAR(F9)))</f>
        <v/>
      </c>
      <c r="Y9" s="5" t="str">
        <f t="shared" ref="Y9:Y40" si="7">IF(ISERROR(
IF(IF(E9="","",ROUND((F9-E9)/30,0))&lt;1,1,IF(E9="","",ROUND((F9-E9)/30,0)))),"",IF(IF(E9="","",ROUND((F9-E9)/30,0))&lt;1,1,IF(E9="","",ROUND((F9-E9)/30,0))))</f>
        <v/>
      </c>
      <c r="Z9" s="5" t="str">
        <f t="shared" ref="Z9:Z40" si="8">IF(ISERROR(D9/Y9),"",D9/Y9)</f>
        <v/>
      </c>
      <c r="AA9" s="5" t="str">
        <f t="shared" ref="AA9:AA40" si="9">IF(ISERROR(Q9/Y9),"",Q9/Y9)</f>
        <v/>
      </c>
      <c r="AB9" s="5">
        <v>4</v>
      </c>
      <c r="AC9" s="5" t="str">
        <f>IF(ISERROR(
IF(U9="","",IF(OR(U9='Cad Iniciais'!$D$6,X9='Cad Iniciais'!$D$6),'Cad Iniciais'!$D$6+AB9*1000,0))),"",IF(U9="","",IF(OR(U9='Cad Iniciais'!$D$6,X9='Cad Iniciais'!$D$6),'Cad Iniciais'!$D$6+AB9*1000,0)))</f>
        <v/>
      </c>
      <c r="AD9" s="5"/>
      <c r="AE9" s="5"/>
      <c r="AF9" s="5"/>
      <c r="AG9" s="5"/>
      <c r="AH9" s="5"/>
      <c r="AI9" s="5"/>
      <c r="AJ9" s="5"/>
      <c r="AK9" s="41" t="str">
        <f t="shared" si="1"/>
        <v/>
      </c>
      <c r="AL9" s="41" t="str">
        <f t="shared" si="2"/>
        <v/>
      </c>
      <c r="AM9" s="5">
        <f t="shared" si="0"/>
        <v>0</v>
      </c>
      <c r="AN9" s="5">
        <f t="shared" si="0"/>
        <v>0</v>
      </c>
      <c r="AO9" s="5">
        <f t="shared" si="0"/>
        <v>0</v>
      </c>
      <c r="AP9" s="5">
        <f t="shared" si="0"/>
        <v>0</v>
      </c>
      <c r="AQ9" s="5">
        <f t="shared" si="0"/>
        <v>0</v>
      </c>
      <c r="AR9" s="5">
        <f t="shared" si="0"/>
        <v>0</v>
      </c>
      <c r="AS9" s="5">
        <f t="shared" si="0"/>
        <v>0</v>
      </c>
      <c r="AT9" s="5">
        <f t="shared" si="0"/>
        <v>0</v>
      </c>
      <c r="AU9" s="5">
        <f t="shared" si="0"/>
        <v>0</v>
      </c>
      <c r="AV9" s="5">
        <f t="shared" si="0"/>
        <v>0</v>
      </c>
      <c r="AW9" s="5">
        <f t="shared" si="0"/>
        <v>0</v>
      </c>
      <c r="AX9" s="5">
        <f t="shared" si="0"/>
        <v>0</v>
      </c>
    </row>
    <row r="10" spans="1:50" ht="22.5" customHeight="1">
      <c r="A10" s="158" t="s">
        <v>10</v>
      </c>
      <c r="B10" s="5"/>
      <c r="C10" s="73"/>
      <c r="D10" s="74"/>
      <c r="E10" s="68"/>
      <c r="F10" s="68"/>
      <c r="G10" s="73"/>
      <c r="H10" s="75"/>
      <c r="I10" s="75"/>
      <c r="J10" s="75"/>
      <c r="K10" s="75"/>
      <c r="L10" s="75"/>
      <c r="M10" s="75"/>
      <c r="N10" s="75"/>
      <c r="O10" s="75"/>
      <c r="P10" s="75"/>
      <c r="Q10" s="38"/>
      <c r="R10" s="75"/>
      <c r="S10" s="75"/>
      <c r="T10" s="5"/>
      <c r="U10" s="26" t="str">
        <f t="shared" si="3"/>
        <v/>
      </c>
      <c r="V10" s="5" t="str">
        <f t="shared" si="4"/>
        <v/>
      </c>
      <c r="W10" s="5" t="str">
        <f t="shared" si="5"/>
        <v/>
      </c>
      <c r="X10" s="5" t="str">
        <f t="shared" si="6"/>
        <v/>
      </c>
      <c r="Y10" s="5" t="str">
        <f t="shared" si="7"/>
        <v/>
      </c>
      <c r="Z10" s="5" t="str">
        <f t="shared" si="8"/>
        <v/>
      </c>
      <c r="AA10" s="5" t="str">
        <f t="shared" si="9"/>
        <v/>
      </c>
      <c r="AB10" s="5">
        <v>5</v>
      </c>
      <c r="AC10" s="5" t="str">
        <f>IF(ISERROR(
IF(U10="","",IF(OR(U10='Cad Iniciais'!$D$6,X10='Cad Iniciais'!$D$6),'Cad Iniciais'!$D$6+AB10*1000,0))),"",IF(U10="","",IF(OR(U10='Cad Iniciais'!$D$6,X10='Cad Iniciais'!$D$6),'Cad Iniciais'!$D$6+AB10*1000,0)))</f>
        <v/>
      </c>
      <c r="AD10" s="5"/>
      <c r="AE10" s="5"/>
      <c r="AF10" s="5"/>
      <c r="AG10" s="5"/>
      <c r="AH10" s="5"/>
      <c r="AI10" s="5"/>
      <c r="AJ10" s="5"/>
      <c r="AK10" s="41" t="str">
        <f t="shared" si="1"/>
        <v/>
      </c>
      <c r="AL10" s="41" t="str">
        <f t="shared" si="2"/>
        <v/>
      </c>
      <c r="AM10" s="5">
        <f t="shared" si="0"/>
        <v>0</v>
      </c>
      <c r="AN10" s="5">
        <f t="shared" si="0"/>
        <v>0</v>
      </c>
      <c r="AO10" s="5">
        <f t="shared" si="0"/>
        <v>0</v>
      </c>
      <c r="AP10" s="5">
        <f t="shared" si="0"/>
        <v>0</v>
      </c>
      <c r="AQ10" s="5">
        <f t="shared" si="0"/>
        <v>0</v>
      </c>
      <c r="AR10" s="5">
        <f t="shared" si="0"/>
        <v>0</v>
      </c>
      <c r="AS10" s="5">
        <f t="shared" si="0"/>
        <v>0</v>
      </c>
      <c r="AT10" s="5">
        <f t="shared" si="0"/>
        <v>0</v>
      </c>
      <c r="AU10" s="5">
        <f t="shared" si="0"/>
        <v>0</v>
      </c>
      <c r="AV10" s="5">
        <f t="shared" si="0"/>
        <v>0</v>
      </c>
      <c r="AW10" s="5">
        <f t="shared" si="0"/>
        <v>0</v>
      </c>
      <c r="AX10" s="5">
        <f t="shared" si="0"/>
        <v>0</v>
      </c>
    </row>
    <row r="11" spans="1:50" ht="22.5" customHeight="1">
      <c r="A11" s="155" t="s">
        <v>11</v>
      </c>
      <c r="B11" s="5"/>
      <c r="C11" s="73"/>
      <c r="D11" s="74"/>
      <c r="E11" s="68"/>
      <c r="F11" s="68"/>
      <c r="G11" s="73"/>
      <c r="H11" s="75"/>
      <c r="I11" s="75"/>
      <c r="J11" s="75"/>
      <c r="K11" s="75"/>
      <c r="L11" s="75"/>
      <c r="M11" s="75"/>
      <c r="N11" s="75"/>
      <c r="O11" s="75"/>
      <c r="P11" s="75"/>
      <c r="Q11" s="38"/>
      <c r="R11" s="75"/>
      <c r="S11" s="75"/>
      <c r="T11" s="5"/>
      <c r="U11" s="26" t="str">
        <f t="shared" si="3"/>
        <v/>
      </c>
      <c r="V11" s="5" t="str">
        <f t="shared" si="4"/>
        <v/>
      </c>
      <c r="W11" s="5" t="str">
        <f t="shared" si="5"/>
        <v/>
      </c>
      <c r="X11" s="5" t="str">
        <f t="shared" si="6"/>
        <v/>
      </c>
      <c r="Y11" s="5" t="str">
        <f t="shared" si="7"/>
        <v/>
      </c>
      <c r="Z11" s="5" t="str">
        <f t="shared" si="8"/>
        <v/>
      </c>
      <c r="AA11" s="5" t="str">
        <f t="shared" si="9"/>
        <v/>
      </c>
      <c r="AB11" s="5">
        <v>6</v>
      </c>
      <c r="AC11" s="5" t="str">
        <f>IF(ISERROR(
IF(U11="","",IF(OR(U11='Cad Iniciais'!$D$6,X11='Cad Iniciais'!$D$6),'Cad Iniciais'!$D$6+AB11*1000,0))),"",IF(U11="","",IF(OR(U11='Cad Iniciais'!$D$6,X11='Cad Iniciais'!$D$6),'Cad Iniciais'!$D$6+AB11*1000,0)))</f>
        <v/>
      </c>
      <c r="AD11" s="5"/>
      <c r="AE11" s="5"/>
      <c r="AF11" s="5"/>
      <c r="AG11" s="5"/>
      <c r="AH11" s="5"/>
      <c r="AI11" s="5"/>
      <c r="AJ11" s="5"/>
      <c r="AK11" s="41" t="str">
        <f t="shared" si="1"/>
        <v/>
      </c>
      <c r="AL11" s="41" t="str">
        <f t="shared" si="2"/>
        <v/>
      </c>
      <c r="AM11" s="5">
        <f t="shared" si="0"/>
        <v>0</v>
      </c>
      <c r="AN11" s="5">
        <f t="shared" si="0"/>
        <v>0</v>
      </c>
      <c r="AO11" s="5">
        <f t="shared" si="0"/>
        <v>0</v>
      </c>
      <c r="AP11" s="5">
        <f t="shared" si="0"/>
        <v>0</v>
      </c>
      <c r="AQ11" s="5">
        <f t="shared" si="0"/>
        <v>0</v>
      </c>
      <c r="AR11" s="5">
        <f t="shared" si="0"/>
        <v>0</v>
      </c>
      <c r="AS11" s="5">
        <f t="shared" si="0"/>
        <v>0</v>
      </c>
      <c r="AT11" s="5">
        <f t="shared" si="0"/>
        <v>0</v>
      </c>
      <c r="AU11" s="5">
        <f t="shared" si="0"/>
        <v>0</v>
      </c>
      <c r="AV11" s="5">
        <f t="shared" si="0"/>
        <v>0</v>
      </c>
      <c r="AW11" s="5">
        <f t="shared" si="0"/>
        <v>0</v>
      </c>
      <c r="AX11" s="5">
        <f t="shared" si="0"/>
        <v>0</v>
      </c>
    </row>
    <row r="12" spans="1:50" ht="22.5" customHeight="1">
      <c r="A12" s="155" t="s">
        <v>12</v>
      </c>
      <c r="B12" s="5"/>
      <c r="C12" s="73"/>
      <c r="D12" s="74"/>
      <c r="E12" s="68"/>
      <c r="F12" s="68"/>
      <c r="G12" s="73"/>
      <c r="H12" s="75"/>
      <c r="I12" s="75"/>
      <c r="J12" s="75"/>
      <c r="K12" s="75"/>
      <c r="L12" s="75"/>
      <c r="M12" s="75"/>
      <c r="N12" s="75"/>
      <c r="O12" s="75"/>
      <c r="P12" s="75"/>
      <c r="Q12" s="38"/>
      <c r="R12" s="75"/>
      <c r="S12" s="75"/>
      <c r="T12" s="5"/>
      <c r="U12" s="26" t="str">
        <f t="shared" si="3"/>
        <v/>
      </c>
      <c r="V12" s="5" t="str">
        <f t="shared" si="4"/>
        <v/>
      </c>
      <c r="W12" s="5" t="str">
        <f t="shared" si="5"/>
        <v/>
      </c>
      <c r="X12" s="5" t="str">
        <f t="shared" si="6"/>
        <v/>
      </c>
      <c r="Y12" s="5" t="str">
        <f t="shared" si="7"/>
        <v/>
      </c>
      <c r="Z12" s="5" t="str">
        <f t="shared" si="8"/>
        <v/>
      </c>
      <c r="AA12" s="5" t="str">
        <f t="shared" si="9"/>
        <v/>
      </c>
      <c r="AB12" s="5">
        <v>7</v>
      </c>
      <c r="AC12" s="5" t="str">
        <f>IF(ISERROR(
IF(U12="","",IF(OR(U12='Cad Iniciais'!$D$6,X12='Cad Iniciais'!$D$6),'Cad Iniciais'!$D$6+AB12*1000,0))),"",IF(U12="","",IF(OR(U12='Cad Iniciais'!$D$6,X12='Cad Iniciais'!$D$6),'Cad Iniciais'!$D$6+AB12*1000,0)))</f>
        <v/>
      </c>
      <c r="AD12" s="5"/>
      <c r="AE12" s="5"/>
      <c r="AF12" s="5"/>
      <c r="AG12" s="5"/>
      <c r="AH12" s="5"/>
      <c r="AI12" s="5"/>
      <c r="AJ12" s="5"/>
      <c r="AK12" s="41" t="str">
        <f t="shared" si="1"/>
        <v/>
      </c>
      <c r="AL12" s="41" t="str">
        <f t="shared" si="2"/>
        <v/>
      </c>
      <c r="AM12" s="5">
        <f t="shared" si="0"/>
        <v>0</v>
      </c>
      <c r="AN12" s="5">
        <f t="shared" si="0"/>
        <v>0</v>
      </c>
      <c r="AO12" s="5">
        <f t="shared" si="0"/>
        <v>0</v>
      </c>
      <c r="AP12" s="5">
        <f t="shared" si="0"/>
        <v>0</v>
      </c>
      <c r="AQ12" s="5">
        <f t="shared" si="0"/>
        <v>0</v>
      </c>
      <c r="AR12" s="5">
        <f t="shared" si="0"/>
        <v>0</v>
      </c>
      <c r="AS12" s="5">
        <f t="shared" si="0"/>
        <v>0</v>
      </c>
      <c r="AT12" s="5">
        <f t="shared" si="0"/>
        <v>0</v>
      </c>
      <c r="AU12" s="5">
        <f t="shared" si="0"/>
        <v>0</v>
      </c>
      <c r="AV12" s="5">
        <f t="shared" si="0"/>
        <v>0</v>
      </c>
      <c r="AW12" s="5">
        <f t="shared" si="0"/>
        <v>0</v>
      </c>
      <c r="AX12" s="5">
        <f t="shared" si="0"/>
        <v>0</v>
      </c>
    </row>
    <row r="13" spans="1:50" ht="22.5" customHeight="1">
      <c r="A13" s="8"/>
      <c r="B13" s="5"/>
      <c r="C13" s="73"/>
      <c r="D13" s="74"/>
      <c r="E13" s="68"/>
      <c r="F13" s="68"/>
      <c r="G13" s="73"/>
      <c r="H13" s="75"/>
      <c r="I13" s="75"/>
      <c r="J13" s="75"/>
      <c r="K13" s="75"/>
      <c r="L13" s="75"/>
      <c r="M13" s="75"/>
      <c r="N13" s="75"/>
      <c r="O13" s="75"/>
      <c r="P13" s="75"/>
      <c r="Q13" s="38"/>
      <c r="R13" s="75"/>
      <c r="S13" s="75"/>
      <c r="T13" s="5"/>
      <c r="U13" s="26" t="str">
        <f t="shared" si="3"/>
        <v/>
      </c>
      <c r="V13" s="5" t="str">
        <f t="shared" si="4"/>
        <v/>
      </c>
      <c r="W13" s="5" t="str">
        <f t="shared" si="5"/>
        <v/>
      </c>
      <c r="X13" s="5" t="str">
        <f t="shared" si="6"/>
        <v/>
      </c>
      <c r="Y13" s="5" t="str">
        <f t="shared" si="7"/>
        <v/>
      </c>
      <c r="Z13" s="5" t="str">
        <f t="shared" si="8"/>
        <v/>
      </c>
      <c r="AA13" s="5" t="str">
        <f t="shared" si="9"/>
        <v/>
      </c>
      <c r="AB13" s="5">
        <v>8</v>
      </c>
      <c r="AC13" s="5" t="str">
        <f>IF(ISERROR(
IF(U13="","",IF(OR(U13='Cad Iniciais'!$D$6,X13='Cad Iniciais'!$D$6),'Cad Iniciais'!$D$6+AB13*1000,0))),"",IF(U13="","",IF(OR(U13='Cad Iniciais'!$D$6,X13='Cad Iniciais'!$D$6),'Cad Iniciais'!$D$6+AB13*1000,0)))</f>
        <v/>
      </c>
      <c r="AD13" s="5"/>
      <c r="AE13" s="5"/>
      <c r="AF13" s="5"/>
      <c r="AG13" s="5"/>
      <c r="AH13" s="5"/>
      <c r="AI13" s="5"/>
      <c r="AJ13" s="5"/>
      <c r="AK13" s="41" t="str">
        <f t="shared" si="1"/>
        <v/>
      </c>
      <c r="AL13" s="41" t="str">
        <f t="shared" si="2"/>
        <v/>
      </c>
      <c r="AM13" s="5">
        <f t="shared" si="0"/>
        <v>0</v>
      </c>
      <c r="AN13" s="5">
        <f t="shared" si="0"/>
        <v>0</v>
      </c>
      <c r="AO13" s="5">
        <f t="shared" si="0"/>
        <v>0</v>
      </c>
      <c r="AP13" s="5">
        <f t="shared" si="0"/>
        <v>0</v>
      </c>
      <c r="AQ13" s="5">
        <f t="shared" si="0"/>
        <v>0</v>
      </c>
      <c r="AR13" s="5">
        <f t="shared" si="0"/>
        <v>0</v>
      </c>
      <c r="AS13" s="5">
        <f t="shared" si="0"/>
        <v>0</v>
      </c>
      <c r="AT13" s="5">
        <f t="shared" si="0"/>
        <v>0</v>
      </c>
      <c r="AU13" s="5">
        <f t="shared" si="0"/>
        <v>0</v>
      </c>
      <c r="AV13" s="5">
        <f t="shared" si="0"/>
        <v>0</v>
      </c>
      <c r="AW13" s="5">
        <f t="shared" si="0"/>
        <v>0</v>
      </c>
      <c r="AX13" s="5">
        <f t="shared" si="0"/>
        <v>0</v>
      </c>
    </row>
    <row r="14" spans="1:50" ht="22.5" customHeight="1">
      <c r="A14" s="8"/>
      <c r="B14" s="5"/>
      <c r="C14" s="73"/>
      <c r="D14" s="74"/>
      <c r="E14" s="68"/>
      <c r="F14" s="68"/>
      <c r="G14" s="73"/>
      <c r="H14" s="75"/>
      <c r="I14" s="75"/>
      <c r="J14" s="75"/>
      <c r="K14" s="75"/>
      <c r="L14" s="75"/>
      <c r="M14" s="75"/>
      <c r="N14" s="75"/>
      <c r="O14" s="75"/>
      <c r="P14" s="75"/>
      <c r="Q14" s="38"/>
      <c r="R14" s="75"/>
      <c r="S14" s="75"/>
      <c r="T14" s="5"/>
      <c r="U14" s="26" t="str">
        <f t="shared" si="3"/>
        <v/>
      </c>
      <c r="V14" s="5" t="str">
        <f t="shared" si="4"/>
        <v/>
      </c>
      <c r="W14" s="5" t="str">
        <f t="shared" si="5"/>
        <v/>
      </c>
      <c r="X14" s="5" t="str">
        <f t="shared" si="6"/>
        <v/>
      </c>
      <c r="Y14" s="5" t="str">
        <f t="shared" si="7"/>
        <v/>
      </c>
      <c r="Z14" s="5" t="str">
        <f t="shared" si="8"/>
        <v/>
      </c>
      <c r="AA14" s="5" t="str">
        <f t="shared" si="9"/>
        <v/>
      </c>
      <c r="AB14" s="5">
        <v>9</v>
      </c>
      <c r="AC14" s="5" t="str">
        <f>IF(ISERROR(
IF(U14="","",IF(OR(U14='Cad Iniciais'!$D$6,X14='Cad Iniciais'!$D$6),'Cad Iniciais'!$D$6+AB14*1000,0))),"",IF(U14="","",IF(OR(U14='Cad Iniciais'!$D$6,X14='Cad Iniciais'!$D$6),'Cad Iniciais'!$D$6+AB14*1000,0)))</f>
        <v/>
      </c>
      <c r="AD14" s="5"/>
      <c r="AE14" s="5"/>
      <c r="AF14" s="5"/>
      <c r="AG14" s="5"/>
      <c r="AH14" s="5"/>
      <c r="AI14" s="5"/>
      <c r="AJ14" s="5"/>
      <c r="AK14" s="41" t="str">
        <f t="shared" si="1"/>
        <v/>
      </c>
      <c r="AL14" s="41" t="str">
        <f t="shared" si="2"/>
        <v/>
      </c>
      <c r="AM14" s="5">
        <f t="shared" si="0"/>
        <v>0</v>
      </c>
      <c r="AN14" s="5">
        <f t="shared" si="0"/>
        <v>0</v>
      </c>
      <c r="AO14" s="5">
        <f t="shared" si="0"/>
        <v>0</v>
      </c>
      <c r="AP14" s="5">
        <f t="shared" si="0"/>
        <v>0</v>
      </c>
      <c r="AQ14" s="5">
        <f t="shared" si="0"/>
        <v>0</v>
      </c>
      <c r="AR14" s="5">
        <f t="shared" si="0"/>
        <v>0</v>
      </c>
      <c r="AS14" s="5">
        <f t="shared" si="0"/>
        <v>0</v>
      </c>
      <c r="AT14" s="5">
        <f t="shared" si="0"/>
        <v>0</v>
      </c>
      <c r="AU14" s="5">
        <f t="shared" si="0"/>
        <v>0</v>
      </c>
      <c r="AV14" s="5">
        <f t="shared" si="0"/>
        <v>0</v>
      </c>
      <c r="AW14" s="5">
        <f t="shared" si="0"/>
        <v>0</v>
      </c>
      <c r="AX14" s="5">
        <f t="shared" si="0"/>
        <v>0</v>
      </c>
    </row>
    <row r="15" spans="1:50" ht="22.5" customHeight="1">
      <c r="A15" s="8"/>
      <c r="B15" s="5"/>
      <c r="C15" s="73"/>
      <c r="D15" s="74"/>
      <c r="E15" s="68"/>
      <c r="F15" s="68"/>
      <c r="G15" s="73"/>
      <c r="H15" s="75"/>
      <c r="I15" s="75"/>
      <c r="J15" s="75"/>
      <c r="K15" s="75"/>
      <c r="L15" s="75"/>
      <c r="M15" s="75"/>
      <c r="N15" s="75"/>
      <c r="O15" s="75"/>
      <c r="P15" s="75"/>
      <c r="Q15" s="38"/>
      <c r="R15" s="75"/>
      <c r="S15" s="75"/>
      <c r="T15" s="5"/>
      <c r="U15" s="26" t="str">
        <f t="shared" si="3"/>
        <v/>
      </c>
      <c r="V15" s="5" t="str">
        <f t="shared" si="4"/>
        <v/>
      </c>
      <c r="W15" s="5" t="str">
        <f t="shared" si="5"/>
        <v/>
      </c>
      <c r="X15" s="5" t="str">
        <f t="shared" si="6"/>
        <v/>
      </c>
      <c r="Y15" s="5" t="str">
        <f t="shared" si="7"/>
        <v/>
      </c>
      <c r="Z15" s="5" t="str">
        <f t="shared" si="8"/>
        <v/>
      </c>
      <c r="AA15" s="5" t="str">
        <f t="shared" si="9"/>
        <v/>
      </c>
      <c r="AB15" s="5">
        <v>10</v>
      </c>
      <c r="AC15" s="5" t="str">
        <f>IF(ISERROR(
IF(U15="","",IF(OR(U15='Cad Iniciais'!$D$6,X15='Cad Iniciais'!$D$6),'Cad Iniciais'!$D$6+AB15*1000,0))),"",IF(U15="","",IF(OR(U15='Cad Iniciais'!$D$6,X15='Cad Iniciais'!$D$6),'Cad Iniciais'!$D$6+AB15*1000,0)))</f>
        <v/>
      </c>
      <c r="AD15" s="5"/>
      <c r="AE15" s="5"/>
      <c r="AF15" s="5"/>
      <c r="AG15" s="5"/>
      <c r="AH15" s="5"/>
      <c r="AI15" s="5"/>
      <c r="AJ15" s="5"/>
      <c r="AK15" s="41" t="str">
        <f t="shared" si="1"/>
        <v/>
      </c>
      <c r="AL15" s="41" t="str">
        <f t="shared" si="2"/>
        <v/>
      </c>
      <c r="AM15" s="5">
        <f t="shared" si="0"/>
        <v>0</v>
      </c>
      <c r="AN15" s="5">
        <f t="shared" si="0"/>
        <v>0</v>
      </c>
      <c r="AO15" s="5">
        <f t="shared" si="0"/>
        <v>0</v>
      </c>
      <c r="AP15" s="5">
        <f t="shared" si="0"/>
        <v>0</v>
      </c>
      <c r="AQ15" s="5">
        <f t="shared" si="0"/>
        <v>0</v>
      </c>
      <c r="AR15" s="5">
        <f t="shared" si="0"/>
        <v>0</v>
      </c>
      <c r="AS15" s="5">
        <f t="shared" si="0"/>
        <v>0</v>
      </c>
      <c r="AT15" s="5">
        <f t="shared" si="0"/>
        <v>0</v>
      </c>
      <c r="AU15" s="5">
        <f t="shared" si="0"/>
        <v>0</v>
      </c>
      <c r="AV15" s="5">
        <f t="shared" si="0"/>
        <v>0</v>
      </c>
      <c r="AW15" s="5">
        <f t="shared" si="0"/>
        <v>0</v>
      </c>
      <c r="AX15" s="5">
        <f t="shared" si="0"/>
        <v>0</v>
      </c>
    </row>
    <row r="16" spans="1:50" ht="22.5" customHeight="1">
      <c r="A16" s="8"/>
      <c r="B16" s="5"/>
      <c r="C16" s="73"/>
      <c r="D16" s="74"/>
      <c r="E16" s="68"/>
      <c r="F16" s="68"/>
      <c r="G16" s="73"/>
      <c r="H16" s="75"/>
      <c r="I16" s="75"/>
      <c r="J16" s="75"/>
      <c r="K16" s="75"/>
      <c r="L16" s="75"/>
      <c r="M16" s="75"/>
      <c r="N16" s="75"/>
      <c r="O16" s="75"/>
      <c r="P16" s="75"/>
      <c r="Q16" s="38"/>
      <c r="R16" s="75"/>
      <c r="S16" s="75"/>
      <c r="T16" s="5"/>
      <c r="U16" s="26" t="str">
        <f t="shared" si="3"/>
        <v/>
      </c>
      <c r="V16" s="5" t="str">
        <f t="shared" si="4"/>
        <v/>
      </c>
      <c r="W16" s="5" t="str">
        <f t="shared" si="5"/>
        <v/>
      </c>
      <c r="X16" s="5" t="str">
        <f t="shared" si="6"/>
        <v/>
      </c>
      <c r="Y16" s="5" t="str">
        <f t="shared" si="7"/>
        <v/>
      </c>
      <c r="Z16" s="5" t="str">
        <f t="shared" si="8"/>
        <v/>
      </c>
      <c r="AA16" s="5" t="str">
        <f t="shared" si="9"/>
        <v/>
      </c>
      <c r="AB16" s="5">
        <v>11</v>
      </c>
      <c r="AC16" s="5" t="str">
        <f>IF(ISERROR(
IF(U16="","",IF(OR(U16='Cad Iniciais'!$D$6,X16='Cad Iniciais'!$D$6),'Cad Iniciais'!$D$6+AB16*1000,0))),"",IF(U16="","",IF(OR(U16='Cad Iniciais'!$D$6,X16='Cad Iniciais'!$D$6),'Cad Iniciais'!$D$6+AB16*1000,0)))</f>
        <v/>
      </c>
      <c r="AD16" s="5"/>
      <c r="AE16" s="5"/>
      <c r="AF16" s="5"/>
      <c r="AG16" s="5"/>
      <c r="AH16" s="5"/>
      <c r="AI16" s="5"/>
      <c r="AJ16" s="5"/>
      <c r="AK16" s="41" t="str">
        <f t="shared" si="1"/>
        <v/>
      </c>
      <c r="AL16" s="41" t="str">
        <f t="shared" si="2"/>
        <v/>
      </c>
      <c r="AM16" s="5">
        <f t="shared" ref="AM16:AX25" si="10">IFERROR(IF(AND($AK16&lt;=AM$3,$AL16&gt;=AM$3),1,0),0)</f>
        <v>0</v>
      </c>
      <c r="AN16" s="5">
        <f t="shared" si="10"/>
        <v>0</v>
      </c>
      <c r="AO16" s="5">
        <f t="shared" si="10"/>
        <v>0</v>
      </c>
      <c r="AP16" s="5">
        <f t="shared" si="10"/>
        <v>0</v>
      </c>
      <c r="AQ16" s="5">
        <f t="shared" si="10"/>
        <v>0</v>
      </c>
      <c r="AR16" s="5">
        <f t="shared" si="10"/>
        <v>0</v>
      </c>
      <c r="AS16" s="5">
        <f t="shared" si="10"/>
        <v>0</v>
      </c>
      <c r="AT16" s="5">
        <f t="shared" si="10"/>
        <v>0</v>
      </c>
      <c r="AU16" s="5">
        <f t="shared" si="10"/>
        <v>0</v>
      </c>
      <c r="AV16" s="5">
        <f t="shared" si="10"/>
        <v>0</v>
      </c>
      <c r="AW16" s="5">
        <f t="shared" si="10"/>
        <v>0</v>
      </c>
      <c r="AX16" s="5">
        <f t="shared" si="10"/>
        <v>0</v>
      </c>
    </row>
    <row r="17" spans="1:50" ht="22.5" customHeight="1">
      <c r="A17" s="8"/>
      <c r="B17" s="5"/>
      <c r="C17" s="73"/>
      <c r="D17" s="74"/>
      <c r="E17" s="68"/>
      <c r="F17" s="68"/>
      <c r="G17" s="73"/>
      <c r="H17" s="75"/>
      <c r="I17" s="75"/>
      <c r="J17" s="75"/>
      <c r="K17" s="75"/>
      <c r="L17" s="75"/>
      <c r="M17" s="75"/>
      <c r="N17" s="75"/>
      <c r="O17" s="75"/>
      <c r="P17" s="75"/>
      <c r="Q17" s="38"/>
      <c r="R17" s="75"/>
      <c r="S17" s="75"/>
      <c r="T17" s="5"/>
      <c r="U17" s="26" t="str">
        <f t="shared" si="3"/>
        <v/>
      </c>
      <c r="V17" s="5" t="str">
        <f t="shared" si="4"/>
        <v/>
      </c>
      <c r="W17" s="5" t="str">
        <f t="shared" si="5"/>
        <v/>
      </c>
      <c r="X17" s="5" t="str">
        <f t="shared" si="6"/>
        <v/>
      </c>
      <c r="Y17" s="5" t="str">
        <f t="shared" si="7"/>
        <v/>
      </c>
      <c r="Z17" s="5" t="str">
        <f t="shared" si="8"/>
        <v/>
      </c>
      <c r="AA17" s="5" t="str">
        <f t="shared" si="9"/>
        <v/>
      </c>
      <c r="AB17" s="5">
        <v>12</v>
      </c>
      <c r="AC17" s="5" t="str">
        <f>IF(ISERROR(
IF(U17="","",IF(OR(U17='Cad Iniciais'!$D$6,X17='Cad Iniciais'!$D$6),'Cad Iniciais'!$D$6+AB17*1000,0))),"",IF(U17="","",IF(OR(U17='Cad Iniciais'!$D$6,X17='Cad Iniciais'!$D$6),'Cad Iniciais'!$D$6+AB17*1000,0)))</f>
        <v/>
      </c>
      <c r="AD17" s="5"/>
      <c r="AE17" s="5"/>
      <c r="AF17" s="5"/>
      <c r="AG17" s="5"/>
      <c r="AH17" s="5"/>
      <c r="AI17" s="5"/>
      <c r="AJ17" s="5"/>
      <c r="AK17" s="41" t="str">
        <f t="shared" si="1"/>
        <v/>
      </c>
      <c r="AL17" s="41" t="str">
        <f t="shared" si="2"/>
        <v/>
      </c>
      <c r="AM17" s="5">
        <f t="shared" si="10"/>
        <v>0</v>
      </c>
      <c r="AN17" s="5">
        <f t="shared" si="10"/>
        <v>0</v>
      </c>
      <c r="AO17" s="5">
        <f t="shared" si="10"/>
        <v>0</v>
      </c>
      <c r="AP17" s="5">
        <f t="shared" si="10"/>
        <v>0</v>
      </c>
      <c r="AQ17" s="5">
        <f t="shared" si="10"/>
        <v>0</v>
      </c>
      <c r="AR17" s="5">
        <f t="shared" si="10"/>
        <v>0</v>
      </c>
      <c r="AS17" s="5">
        <f t="shared" si="10"/>
        <v>0</v>
      </c>
      <c r="AT17" s="5">
        <f t="shared" si="10"/>
        <v>0</v>
      </c>
      <c r="AU17" s="5">
        <f t="shared" si="10"/>
        <v>0</v>
      </c>
      <c r="AV17" s="5">
        <f t="shared" si="10"/>
        <v>0</v>
      </c>
      <c r="AW17" s="5">
        <f t="shared" si="10"/>
        <v>0</v>
      </c>
      <c r="AX17" s="5">
        <f t="shared" si="10"/>
        <v>0</v>
      </c>
    </row>
    <row r="18" spans="1:50" ht="22.5" customHeight="1">
      <c r="A18" s="29"/>
      <c r="B18" s="5"/>
      <c r="C18" s="73"/>
      <c r="D18" s="74"/>
      <c r="E18" s="68"/>
      <c r="F18" s="68"/>
      <c r="G18" s="73"/>
      <c r="H18" s="75"/>
      <c r="I18" s="75"/>
      <c r="J18" s="75"/>
      <c r="K18" s="75"/>
      <c r="L18" s="75"/>
      <c r="M18" s="75"/>
      <c r="N18" s="75"/>
      <c r="O18" s="75"/>
      <c r="P18" s="75"/>
      <c r="Q18" s="38"/>
      <c r="R18" s="75"/>
      <c r="S18" s="75"/>
      <c r="T18" s="5"/>
      <c r="U18" s="26" t="str">
        <f t="shared" si="3"/>
        <v/>
      </c>
      <c r="V18" s="5" t="str">
        <f t="shared" si="4"/>
        <v/>
      </c>
      <c r="W18" s="5" t="str">
        <f t="shared" si="5"/>
        <v/>
      </c>
      <c r="X18" s="5" t="str">
        <f t="shared" si="6"/>
        <v/>
      </c>
      <c r="Y18" s="5" t="str">
        <f t="shared" si="7"/>
        <v/>
      </c>
      <c r="Z18" s="5" t="str">
        <f t="shared" si="8"/>
        <v/>
      </c>
      <c r="AA18" s="5" t="str">
        <f t="shared" si="9"/>
        <v/>
      </c>
      <c r="AB18" s="5">
        <v>13</v>
      </c>
      <c r="AC18" s="5" t="str">
        <f>IF(ISERROR(
IF(U18="","",IF(OR(U18='Cad Iniciais'!$D$6,X18='Cad Iniciais'!$D$6),'Cad Iniciais'!$D$6+AB18*1000,0))),"",IF(U18="","",IF(OR(U18='Cad Iniciais'!$D$6,X18='Cad Iniciais'!$D$6),'Cad Iniciais'!$D$6+AB18*1000,0)))</f>
        <v/>
      </c>
      <c r="AD18" s="5"/>
      <c r="AE18" s="5"/>
      <c r="AF18" s="5"/>
      <c r="AG18" s="5"/>
      <c r="AH18" s="5"/>
      <c r="AI18" s="5"/>
      <c r="AJ18" s="5"/>
      <c r="AK18" s="41" t="str">
        <f t="shared" si="1"/>
        <v/>
      </c>
      <c r="AL18" s="41" t="str">
        <f t="shared" si="2"/>
        <v/>
      </c>
      <c r="AM18" s="5">
        <f t="shared" si="10"/>
        <v>0</v>
      </c>
      <c r="AN18" s="5">
        <f t="shared" si="10"/>
        <v>0</v>
      </c>
      <c r="AO18" s="5">
        <f t="shared" si="10"/>
        <v>0</v>
      </c>
      <c r="AP18" s="5">
        <f t="shared" si="10"/>
        <v>0</v>
      </c>
      <c r="AQ18" s="5">
        <f t="shared" si="10"/>
        <v>0</v>
      </c>
      <c r="AR18" s="5">
        <f t="shared" si="10"/>
        <v>0</v>
      </c>
      <c r="AS18" s="5">
        <f t="shared" si="10"/>
        <v>0</v>
      </c>
      <c r="AT18" s="5">
        <f t="shared" si="10"/>
        <v>0</v>
      </c>
      <c r="AU18" s="5">
        <f t="shared" si="10"/>
        <v>0</v>
      </c>
      <c r="AV18" s="5">
        <f t="shared" si="10"/>
        <v>0</v>
      </c>
      <c r="AW18" s="5">
        <f t="shared" si="10"/>
        <v>0</v>
      </c>
      <c r="AX18" s="5">
        <f t="shared" si="10"/>
        <v>0</v>
      </c>
    </row>
    <row r="19" spans="1:50" ht="22.5" customHeight="1">
      <c r="A19" s="29"/>
      <c r="B19" s="5"/>
      <c r="C19" s="73"/>
      <c r="D19" s="74"/>
      <c r="E19" s="68"/>
      <c r="F19" s="68"/>
      <c r="G19" s="73"/>
      <c r="H19" s="75"/>
      <c r="I19" s="75"/>
      <c r="J19" s="75"/>
      <c r="K19" s="75"/>
      <c r="L19" s="75"/>
      <c r="M19" s="75"/>
      <c r="N19" s="75"/>
      <c r="O19" s="75"/>
      <c r="P19" s="75"/>
      <c r="Q19" s="38"/>
      <c r="R19" s="75"/>
      <c r="S19" s="75"/>
      <c r="T19" s="5"/>
      <c r="U19" s="26" t="str">
        <f t="shared" si="3"/>
        <v/>
      </c>
      <c r="V19" s="5" t="str">
        <f t="shared" si="4"/>
        <v/>
      </c>
      <c r="W19" s="5" t="str">
        <f t="shared" si="5"/>
        <v/>
      </c>
      <c r="X19" s="5" t="str">
        <f t="shared" si="6"/>
        <v/>
      </c>
      <c r="Y19" s="5" t="str">
        <f t="shared" si="7"/>
        <v/>
      </c>
      <c r="Z19" s="5" t="str">
        <f t="shared" si="8"/>
        <v/>
      </c>
      <c r="AA19" s="5" t="str">
        <f t="shared" si="9"/>
        <v/>
      </c>
      <c r="AB19" s="5">
        <v>14</v>
      </c>
      <c r="AC19" s="5" t="str">
        <f>IF(ISERROR(
IF(U19="","",IF(OR(U19='Cad Iniciais'!$D$6,X19='Cad Iniciais'!$D$6),'Cad Iniciais'!$D$6+AB19*1000,0))),"",IF(U19="","",IF(OR(U19='Cad Iniciais'!$D$6,X19='Cad Iniciais'!$D$6),'Cad Iniciais'!$D$6+AB19*1000,0)))</f>
        <v/>
      </c>
      <c r="AD19" s="5"/>
      <c r="AE19" s="5"/>
      <c r="AF19" s="5"/>
      <c r="AG19" s="5"/>
      <c r="AH19" s="5"/>
      <c r="AI19" s="5"/>
      <c r="AJ19" s="5"/>
      <c r="AK19" s="41" t="str">
        <f t="shared" si="1"/>
        <v/>
      </c>
      <c r="AL19" s="41" t="str">
        <f t="shared" si="2"/>
        <v/>
      </c>
      <c r="AM19" s="5">
        <f t="shared" si="10"/>
        <v>0</v>
      </c>
      <c r="AN19" s="5">
        <f t="shared" si="10"/>
        <v>0</v>
      </c>
      <c r="AO19" s="5">
        <f t="shared" si="10"/>
        <v>0</v>
      </c>
      <c r="AP19" s="5">
        <f t="shared" si="10"/>
        <v>0</v>
      </c>
      <c r="AQ19" s="5">
        <f t="shared" si="10"/>
        <v>0</v>
      </c>
      <c r="AR19" s="5">
        <f t="shared" si="10"/>
        <v>0</v>
      </c>
      <c r="AS19" s="5">
        <f t="shared" si="10"/>
        <v>0</v>
      </c>
      <c r="AT19" s="5">
        <f t="shared" si="10"/>
        <v>0</v>
      </c>
      <c r="AU19" s="5">
        <f t="shared" si="10"/>
        <v>0</v>
      </c>
      <c r="AV19" s="5">
        <f t="shared" si="10"/>
        <v>0</v>
      </c>
      <c r="AW19" s="5">
        <f t="shared" si="10"/>
        <v>0</v>
      </c>
      <c r="AX19" s="5">
        <f t="shared" si="10"/>
        <v>0</v>
      </c>
    </row>
    <row r="20" spans="1:50" ht="22.5" customHeight="1">
      <c r="A20" s="29"/>
      <c r="B20" s="5"/>
      <c r="C20" s="73"/>
      <c r="D20" s="74"/>
      <c r="E20" s="68"/>
      <c r="F20" s="68"/>
      <c r="G20" s="73"/>
      <c r="H20" s="75"/>
      <c r="I20" s="75"/>
      <c r="J20" s="75"/>
      <c r="K20" s="75"/>
      <c r="L20" s="75"/>
      <c r="M20" s="75"/>
      <c r="N20" s="75"/>
      <c r="O20" s="75"/>
      <c r="P20" s="75"/>
      <c r="Q20" s="38"/>
      <c r="R20" s="75"/>
      <c r="S20" s="75"/>
      <c r="T20" s="5"/>
      <c r="U20" s="26" t="str">
        <f t="shared" si="3"/>
        <v/>
      </c>
      <c r="V20" s="5" t="str">
        <f t="shared" si="4"/>
        <v/>
      </c>
      <c r="W20" s="5" t="str">
        <f t="shared" si="5"/>
        <v/>
      </c>
      <c r="X20" s="5" t="str">
        <f t="shared" si="6"/>
        <v/>
      </c>
      <c r="Y20" s="5" t="str">
        <f t="shared" si="7"/>
        <v/>
      </c>
      <c r="Z20" s="5" t="str">
        <f t="shared" si="8"/>
        <v/>
      </c>
      <c r="AA20" s="5" t="str">
        <f t="shared" si="9"/>
        <v/>
      </c>
      <c r="AB20" s="5">
        <v>15</v>
      </c>
      <c r="AC20" s="5" t="str">
        <f>IF(ISERROR(
IF(U20="","",IF(OR(U20='Cad Iniciais'!$D$6,X20='Cad Iniciais'!$D$6),'Cad Iniciais'!$D$6+AB20*1000,0))),"",IF(U20="","",IF(OR(U20='Cad Iniciais'!$D$6,X20='Cad Iniciais'!$D$6),'Cad Iniciais'!$D$6+AB20*1000,0)))</f>
        <v/>
      </c>
      <c r="AD20" s="5"/>
      <c r="AE20" s="5"/>
      <c r="AF20" s="5"/>
      <c r="AG20" s="5"/>
      <c r="AH20" s="5"/>
      <c r="AI20" s="5"/>
      <c r="AJ20" s="5"/>
      <c r="AK20" s="41" t="str">
        <f t="shared" si="1"/>
        <v/>
      </c>
      <c r="AL20" s="41" t="str">
        <f t="shared" si="2"/>
        <v/>
      </c>
      <c r="AM20" s="5">
        <f t="shared" si="10"/>
        <v>0</v>
      </c>
      <c r="AN20" s="5">
        <f t="shared" si="10"/>
        <v>0</v>
      </c>
      <c r="AO20" s="5">
        <f t="shared" si="10"/>
        <v>0</v>
      </c>
      <c r="AP20" s="5">
        <f t="shared" si="10"/>
        <v>0</v>
      </c>
      <c r="AQ20" s="5">
        <f t="shared" si="10"/>
        <v>0</v>
      </c>
      <c r="AR20" s="5">
        <f t="shared" si="10"/>
        <v>0</v>
      </c>
      <c r="AS20" s="5">
        <f t="shared" si="10"/>
        <v>0</v>
      </c>
      <c r="AT20" s="5">
        <f t="shared" si="10"/>
        <v>0</v>
      </c>
      <c r="AU20" s="5">
        <f t="shared" si="10"/>
        <v>0</v>
      </c>
      <c r="AV20" s="5">
        <f t="shared" si="10"/>
        <v>0</v>
      </c>
      <c r="AW20" s="5">
        <f t="shared" si="10"/>
        <v>0</v>
      </c>
      <c r="AX20" s="5">
        <f t="shared" si="10"/>
        <v>0</v>
      </c>
    </row>
    <row r="21" spans="1:50" ht="22.5" customHeight="1">
      <c r="A21" s="29"/>
      <c r="B21" s="5"/>
      <c r="C21" s="73"/>
      <c r="D21" s="74"/>
      <c r="E21" s="68"/>
      <c r="F21" s="68"/>
      <c r="G21" s="73"/>
      <c r="H21" s="75"/>
      <c r="I21" s="75"/>
      <c r="J21" s="75"/>
      <c r="K21" s="75"/>
      <c r="L21" s="75"/>
      <c r="M21" s="75"/>
      <c r="N21" s="75"/>
      <c r="O21" s="75"/>
      <c r="P21" s="75"/>
      <c r="Q21" s="38"/>
      <c r="R21" s="75"/>
      <c r="S21" s="75"/>
      <c r="T21" s="5"/>
      <c r="U21" s="26" t="str">
        <f t="shared" si="3"/>
        <v/>
      </c>
      <c r="V21" s="5" t="str">
        <f t="shared" si="4"/>
        <v/>
      </c>
      <c r="W21" s="5" t="str">
        <f t="shared" si="5"/>
        <v/>
      </c>
      <c r="X21" s="5" t="str">
        <f t="shared" si="6"/>
        <v/>
      </c>
      <c r="Y21" s="5" t="str">
        <f t="shared" si="7"/>
        <v/>
      </c>
      <c r="Z21" s="5" t="str">
        <f t="shared" si="8"/>
        <v/>
      </c>
      <c r="AA21" s="5" t="str">
        <f t="shared" si="9"/>
        <v/>
      </c>
      <c r="AB21" s="5">
        <v>16</v>
      </c>
      <c r="AC21" s="5" t="str">
        <f>IF(ISERROR(
IF(U21="","",IF(OR(U21='Cad Iniciais'!$D$6,X21='Cad Iniciais'!$D$6),'Cad Iniciais'!$D$6+AB21*1000,0))),"",IF(U21="","",IF(OR(U21='Cad Iniciais'!$D$6,X21='Cad Iniciais'!$D$6),'Cad Iniciais'!$D$6+AB21*1000,0)))</f>
        <v/>
      </c>
      <c r="AD21" s="5"/>
      <c r="AE21" s="5"/>
      <c r="AF21" s="5"/>
      <c r="AG21" s="5"/>
      <c r="AH21" s="5"/>
      <c r="AI21" s="5"/>
      <c r="AJ21" s="5"/>
      <c r="AK21" s="41" t="str">
        <f t="shared" si="1"/>
        <v/>
      </c>
      <c r="AL21" s="41" t="str">
        <f t="shared" si="2"/>
        <v/>
      </c>
      <c r="AM21" s="5">
        <f t="shared" si="10"/>
        <v>0</v>
      </c>
      <c r="AN21" s="5">
        <f t="shared" si="10"/>
        <v>0</v>
      </c>
      <c r="AO21" s="5">
        <f t="shared" si="10"/>
        <v>0</v>
      </c>
      <c r="AP21" s="5">
        <f t="shared" si="10"/>
        <v>0</v>
      </c>
      <c r="AQ21" s="5">
        <f t="shared" si="10"/>
        <v>0</v>
      </c>
      <c r="AR21" s="5">
        <f t="shared" si="10"/>
        <v>0</v>
      </c>
      <c r="AS21" s="5">
        <f t="shared" si="10"/>
        <v>0</v>
      </c>
      <c r="AT21" s="5">
        <f t="shared" si="10"/>
        <v>0</v>
      </c>
      <c r="AU21" s="5">
        <f t="shared" si="10"/>
        <v>0</v>
      </c>
      <c r="AV21" s="5">
        <f t="shared" si="10"/>
        <v>0</v>
      </c>
      <c r="AW21" s="5">
        <f t="shared" si="10"/>
        <v>0</v>
      </c>
      <c r="AX21" s="5">
        <f t="shared" si="10"/>
        <v>0</v>
      </c>
    </row>
    <row r="22" spans="1:50" ht="22.5" customHeight="1">
      <c r="A22" s="29"/>
      <c r="B22" s="5"/>
      <c r="C22" s="73"/>
      <c r="D22" s="74"/>
      <c r="E22" s="68"/>
      <c r="F22" s="68"/>
      <c r="G22" s="73"/>
      <c r="H22" s="75"/>
      <c r="I22" s="75"/>
      <c r="J22" s="75"/>
      <c r="K22" s="75"/>
      <c r="L22" s="75"/>
      <c r="M22" s="75"/>
      <c r="N22" s="75"/>
      <c r="O22" s="75"/>
      <c r="P22" s="75"/>
      <c r="Q22" s="38"/>
      <c r="R22" s="75"/>
      <c r="S22" s="75"/>
      <c r="T22" s="5"/>
      <c r="U22" s="26" t="str">
        <f t="shared" si="3"/>
        <v/>
      </c>
      <c r="V22" s="5" t="str">
        <f t="shared" si="4"/>
        <v/>
      </c>
      <c r="W22" s="5" t="str">
        <f t="shared" si="5"/>
        <v/>
      </c>
      <c r="X22" s="5" t="str">
        <f t="shared" si="6"/>
        <v/>
      </c>
      <c r="Y22" s="5" t="str">
        <f t="shared" si="7"/>
        <v/>
      </c>
      <c r="Z22" s="5" t="str">
        <f t="shared" si="8"/>
        <v/>
      </c>
      <c r="AA22" s="5" t="str">
        <f t="shared" si="9"/>
        <v/>
      </c>
      <c r="AB22" s="5">
        <v>17</v>
      </c>
      <c r="AC22" s="5" t="str">
        <f>IF(ISERROR(
IF(U22="","",IF(OR(U22='Cad Iniciais'!$D$6,X22='Cad Iniciais'!$D$6),'Cad Iniciais'!$D$6+AB22*1000,0))),"",IF(U22="","",IF(OR(U22='Cad Iniciais'!$D$6,X22='Cad Iniciais'!$D$6),'Cad Iniciais'!$D$6+AB22*1000,0)))</f>
        <v/>
      </c>
      <c r="AD22" s="5"/>
      <c r="AE22" s="5"/>
      <c r="AF22" s="5"/>
      <c r="AG22" s="5"/>
      <c r="AH22" s="5"/>
      <c r="AI22" s="5"/>
      <c r="AJ22" s="5"/>
      <c r="AK22" s="41" t="str">
        <f t="shared" si="1"/>
        <v/>
      </c>
      <c r="AL22" s="41" t="str">
        <f t="shared" si="2"/>
        <v/>
      </c>
      <c r="AM22" s="5">
        <f t="shared" si="10"/>
        <v>0</v>
      </c>
      <c r="AN22" s="5">
        <f t="shared" si="10"/>
        <v>0</v>
      </c>
      <c r="AO22" s="5">
        <f t="shared" si="10"/>
        <v>0</v>
      </c>
      <c r="AP22" s="5">
        <f t="shared" si="10"/>
        <v>0</v>
      </c>
      <c r="AQ22" s="5">
        <f t="shared" si="10"/>
        <v>0</v>
      </c>
      <c r="AR22" s="5">
        <f t="shared" si="10"/>
        <v>0</v>
      </c>
      <c r="AS22" s="5">
        <f t="shared" si="10"/>
        <v>0</v>
      </c>
      <c r="AT22" s="5">
        <f t="shared" si="10"/>
        <v>0</v>
      </c>
      <c r="AU22" s="5">
        <f t="shared" si="10"/>
        <v>0</v>
      </c>
      <c r="AV22" s="5">
        <f t="shared" si="10"/>
        <v>0</v>
      </c>
      <c r="AW22" s="5">
        <f t="shared" si="10"/>
        <v>0</v>
      </c>
      <c r="AX22" s="5">
        <f t="shared" si="10"/>
        <v>0</v>
      </c>
    </row>
    <row r="23" spans="1:50" ht="22.5" customHeight="1">
      <c r="A23" s="29"/>
      <c r="B23" s="5"/>
      <c r="C23" s="73"/>
      <c r="D23" s="74"/>
      <c r="E23" s="68"/>
      <c r="F23" s="68"/>
      <c r="G23" s="73"/>
      <c r="H23" s="75"/>
      <c r="I23" s="75"/>
      <c r="J23" s="75"/>
      <c r="K23" s="75"/>
      <c r="L23" s="75"/>
      <c r="M23" s="75"/>
      <c r="N23" s="75"/>
      <c r="O23" s="75"/>
      <c r="P23" s="75"/>
      <c r="Q23" s="38"/>
      <c r="R23" s="75"/>
      <c r="S23" s="75"/>
      <c r="T23" s="5"/>
      <c r="U23" s="26" t="str">
        <f t="shared" si="3"/>
        <v/>
      </c>
      <c r="V23" s="5" t="str">
        <f t="shared" si="4"/>
        <v/>
      </c>
      <c r="W23" s="5" t="str">
        <f t="shared" si="5"/>
        <v/>
      </c>
      <c r="X23" s="5" t="str">
        <f t="shared" si="6"/>
        <v/>
      </c>
      <c r="Y23" s="5" t="str">
        <f t="shared" si="7"/>
        <v/>
      </c>
      <c r="Z23" s="5" t="str">
        <f t="shared" si="8"/>
        <v/>
      </c>
      <c r="AA23" s="5" t="str">
        <f t="shared" si="9"/>
        <v/>
      </c>
      <c r="AB23" s="5">
        <v>18</v>
      </c>
      <c r="AC23" s="5" t="str">
        <f>IF(ISERROR(
IF(U23="","",IF(OR(U23='Cad Iniciais'!$D$6,X23='Cad Iniciais'!$D$6),'Cad Iniciais'!$D$6+AB23*1000,0))),"",IF(U23="","",IF(OR(U23='Cad Iniciais'!$D$6,X23='Cad Iniciais'!$D$6),'Cad Iniciais'!$D$6+AB23*1000,0)))</f>
        <v/>
      </c>
      <c r="AD23" s="5"/>
      <c r="AE23" s="5"/>
      <c r="AF23" s="5"/>
      <c r="AG23" s="5"/>
      <c r="AH23" s="5"/>
      <c r="AI23" s="5"/>
      <c r="AJ23" s="5"/>
      <c r="AK23" s="41" t="str">
        <f t="shared" si="1"/>
        <v/>
      </c>
      <c r="AL23" s="41" t="str">
        <f t="shared" si="2"/>
        <v/>
      </c>
      <c r="AM23" s="5">
        <f t="shared" si="10"/>
        <v>0</v>
      </c>
      <c r="AN23" s="5">
        <f t="shared" si="10"/>
        <v>0</v>
      </c>
      <c r="AO23" s="5">
        <f t="shared" si="10"/>
        <v>0</v>
      </c>
      <c r="AP23" s="5">
        <f t="shared" si="10"/>
        <v>0</v>
      </c>
      <c r="AQ23" s="5">
        <f t="shared" si="10"/>
        <v>0</v>
      </c>
      <c r="AR23" s="5">
        <f t="shared" si="10"/>
        <v>0</v>
      </c>
      <c r="AS23" s="5">
        <f t="shared" si="10"/>
        <v>0</v>
      </c>
      <c r="AT23" s="5">
        <f t="shared" si="10"/>
        <v>0</v>
      </c>
      <c r="AU23" s="5">
        <f t="shared" si="10"/>
        <v>0</v>
      </c>
      <c r="AV23" s="5">
        <f t="shared" si="10"/>
        <v>0</v>
      </c>
      <c r="AW23" s="5">
        <f t="shared" si="10"/>
        <v>0</v>
      </c>
      <c r="AX23" s="5">
        <f t="shared" si="10"/>
        <v>0</v>
      </c>
    </row>
    <row r="24" spans="1:50" ht="22.5" customHeight="1">
      <c r="A24" s="29"/>
      <c r="B24" s="5"/>
      <c r="C24" s="73"/>
      <c r="D24" s="74"/>
      <c r="E24" s="68"/>
      <c r="F24" s="68"/>
      <c r="G24" s="73"/>
      <c r="H24" s="75"/>
      <c r="I24" s="75"/>
      <c r="J24" s="75"/>
      <c r="K24" s="75"/>
      <c r="L24" s="75"/>
      <c r="M24" s="75"/>
      <c r="N24" s="75"/>
      <c r="O24" s="75"/>
      <c r="P24" s="75"/>
      <c r="Q24" s="38"/>
      <c r="R24" s="75"/>
      <c r="S24" s="75"/>
      <c r="T24" s="5"/>
      <c r="U24" s="26" t="str">
        <f t="shared" si="3"/>
        <v/>
      </c>
      <c r="V24" s="5" t="str">
        <f t="shared" si="4"/>
        <v/>
      </c>
      <c r="W24" s="5" t="str">
        <f t="shared" si="5"/>
        <v/>
      </c>
      <c r="X24" s="5" t="str">
        <f t="shared" si="6"/>
        <v/>
      </c>
      <c r="Y24" s="5" t="str">
        <f t="shared" si="7"/>
        <v/>
      </c>
      <c r="Z24" s="5" t="str">
        <f t="shared" si="8"/>
        <v/>
      </c>
      <c r="AA24" s="5" t="str">
        <f t="shared" si="9"/>
        <v/>
      </c>
      <c r="AB24" s="5">
        <v>19</v>
      </c>
      <c r="AC24" s="5" t="str">
        <f>IF(ISERROR(
IF(U24="","",IF(OR(U24='Cad Iniciais'!$D$6,X24='Cad Iniciais'!$D$6),'Cad Iniciais'!$D$6+AB24*1000,0))),"",IF(U24="","",IF(OR(U24='Cad Iniciais'!$D$6,X24='Cad Iniciais'!$D$6),'Cad Iniciais'!$D$6+AB24*1000,0)))</f>
        <v/>
      </c>
      <c r="AD24" s="5"/>
      <c r="AE24" s="5"/>
      <c r="AF24" s="5"/>
      <c r="AG24" s="5"/>
      <c r="AH24" s="5"/>
      <c r="AI24" s="5"/>
      <c r="AJ24" s="5"/>
      <c r="AK24" s="41" t="str">
        <f t="shared" si="1"/>
        <v/>
      </c>
      <c r="AL24" s="41" t="str">
        <f t="shared" si="2"/>
        <v/>
      </c>
      <c r="AM24" s="5">
        <f t="shared" si="10"/>
        <v>0</v>
      </c>
      <c r="AN24" s="5">
        <f t="shared" si="10"/>
        <v>0</v>
      </c>
      <c r="AO24" s="5">
        <f t="shared" si="10"/>
        <v>0</v>
      </c>
      <c r="AP24" s="5">
        <f t="shared" si="10"/>
        <v>0</v>
      </c>
      <c r="AQ24" s="5">
        <f t="shared" si="10"/>
        <v>0</v>
      </c>
      <c r="AR24" s="5">
        <f t="shared" si="10"/>
        <v>0</v>
      </c>
      <c r="AS24" s="5">
        <f t="shared" si="10"/>
        <v>0</v>
      </c>
      <c r="AT24" s="5">
        <f t="shared" si="10"/>
        <v>0</v>
      </c>
      <c r="AU24" s="5">
        <f t="shared" si="10"/>
        <v>0</v>
      </c>
      <c r="AV24" s="5">
        <f t="shared" si="10"/>
        <v>0</v>
      </c>
      <c r="AW24" s="5">
        <f t="shared" si="10"/>
        <v>0</v>
      </c>
      <c r="AX24" s="5">
        <f t="shared" si="10"/>
        <v>0</v>
      </c>
    </row>
    <row r="25" spans="1:50" ht="22.5" customHeight="1">
      <c r="A25" s="29"/>
      <c r="B25" s="5"/>
      <c r="C25" s="73"/>
      <c r="D25" s="74"/>
      <c r="E25" s="68"/>
      <c r="F25" s="68"/>
      <c r="G25" s="73"/>
      <c r="H25" s="75"/>
      <c r="I25" s="75"/>
      <c r="J25" s="75"/>
      <c r="K25" s="75"/>
      <c r="L25" s="75"/>
      <c r="M25" s="75"/>
      <c r="N25" s="75"/>
      <c r="O25" s="75"/>
      <c r="P25" s="75"/>
      <c r="Q25" s="38"/>
      <c r="R25" s="75"/>
      <c r="S25" s="75"/>
      <c r="T25" s="5"/>
      <c r="U25" s="26" t="str">
        <f t="shared" si="3"/>
        <v/>
      </c>
      <c r="V25" s="5" t="str">
        <f t="shared" si="4"/>
        <v/>
      </c>
      <c r="W25" s="5" t="str">
        <f t="shared" si="5"/>
        <v/>
      </c>
      <c r="X25" s="5" t="str">
        <f t="shared" si="6"/>
        <v/>
      </c>
      <c r="Y25" s="5" t="str">
        <f t="shared" si="7"/>
        <v/>
      </c>
      <c r="Z25" s="5" t="str">
        <f t="shared" si="8"/>
        <v/>
      </c>
      <c r="AA25" s="5" t="str">
        <f t="shared" si="9"/>
        <v/>
      </c>
      <c r="AB25" s="5">
        <v>20</v>
      </c>
      <c r="AC25" s="5" t="str">
        <f>IF(ISERROR(
IF(U25="","",IF(OR(U25='Cad Iniciais'!$D$6,X25='Cad Iniciais'!$D$6),'Cad Iniciais'!$D$6+AB25*1000,0))),"",IF(U25="","",IF(OR(U25='Cad Iniciais'!$D$6,X25='Cad Iniciais'!$D$6),'Cad Iniciais'!$D$6+AB25*1000,0)))</f>
        <v/>
      </c>
      <c r="AD25" s="5"/>
      <c r="AE25" s="5"/>
      <c r="AF25" s="5"/>
      <c r="AG25" s="5"/>
      <c r="AH25" s="5"/>
      <c r="AI25" s="5"/>
      <c r="AJ25" s="5"/>
      <c r="AK25" s="41" t="str">
        <f t="shared" si="1"/>
        <v/>
      </c>
      <c r="AL25" s="41" t="str">
        <f t="shared" si="2"/>
        <v/>
      </c>
      <c r="AM25" s="5">
        <f t="shared" si="10"/>
        <v>0</v>
      </c>
      <c r="AN25" s="5">
        <f t="shared" si="10"/>
        <v>0</v>
      </c>
      <c r="AO25" s="5">
        <f t="shared" si="10"/>
        <v>0</v>
      </c>
      <c r="AP25" s="5">
        <f t="shared" si="10"/>
        <v>0</v>
      </c>
      <c r="AQ25" s="5">
        <f t="shared" si="10"/>
        <v>0</v>
      </c>
      <c r="AR25" s="5">
        <f t="shared" si="10"/>
        <v>0</v>
      </c>
      <c r="AS25" s="5">
        <f t="shared" si="10"/>
        <v>0</v>
      </c>
      <c r="AT25" s="5">
        <f t="shared" si="10"/>
        <v>0</v>
      </c>
      <c r="AU25" s="5">
        <f t="shared" si="10"/>
        <v>0</v>
      </c>
      <c r="AV25" s="5">
        <f t="shared" si="10"/>
        <v>0</v>
      </c>
      <c r="AW25" s="5">
        <f t="shared" si="10"/>
        <v>0</v>
      </c>
      <c r="AX25" s="5">
        <f t="shared" si="10"/>
        <v>0</v>
      </c>
    </row>
    <row r="26" spans="1:50" ht="22.5" customHeight="1">
      <c r="A26" s="29"/>
      <c r="B26" s="5"/>
      <c r="C26" s="73"/>
      <c r="D26" s="74"/>
      <c r="E26" s="68"/>
      <c r="F26" s="68"/>
      <c r="G26" s="73"/>
      <c r="H26" s="75"/>
      <c r="I26" s="75"/>
      <c r="J26" s="75"/>
      <c r="K26" s="75"/>
      <c r="L26" s="75"/>
      <c r="M26" s="75"/>
      <c r="N26" s="75"/>
      <c r="O26" s="75"/>
      <c r="P26" s="75"/>
      <c r="Q26" s="38"/>
      <c r="R26" s="75"/>
      <c r="S26" s="75"/>
      <c r="T26" s="5"/>
      <c r="U26" s="26" t="str">
        <f t="shared" si="3"/>
        <v/>
      </c>
      <c r="V26" s="5" t="str">
        <f t="shared" si="4"/>
        <v/>
      </c>
      <c r="W26" s="5" t="str">
        <f t="shared" si="5"/>
        <v/>
      </c>
      <c r="X26" s="5" t="str">
        <f t="shared" si="6"/>
        <v/>
      </c>
      <c r="Y26" s="5" t="str">
        <f t="shared" si="7"/>
        <v/>
      </c>
      <c r="Z26" s="5" t="str">
        <f t="shared" si="8"/>
        <v/>
      </c>
      <c r="AA26" s="5" t="str">
        <f t="shared" si="9"/>
        <v/>
      </c>
      <c r="AB26" s="5">
        <v>21</v>
      </c>
      <c r="AC26" s="5" t="str">
        <f>IF(ISERROR(
IF(U26="","",IF(OR(U26='Cad Iniciais'!$D$6,X26='Cad Iniciais'!$D$6),'Cad Iniciais'!$D$6+AB26*1000,0))),"",IF(U26="","",IF(OR(U26='Cad Iniciais'!$D$6,X26='Cad Iniciais'!$D$6),'Cad Iniciais'!$D$6+AB26*1000,0)))</f>
        <v/>
      </c>
      <c r="AD26" s="5"/>
      <c r="AE26" s="5"/>
      <c r="AF26" s="5"/>
      <c r="AG26" s="5"/>
      <c r="AH26" s="5"/>
      <c r="AI26" s="5"/>
      <c r="AJ26" s="5"/>
      <c r="AK26" s="41" t="str">
        <f t="shared" si="1"/>
        <v/>
      </c>
      <c r="AL26" s="41" t="str">
        <f t="shared" si="2"/>
        <v/>
      </c>
      <c r="AM26" s="5">
        <f t="shared" ref="AM26:AX35" si="11">IFERROR(IF(AND($AK26&lt;=AM$3,$AL26&gt;=AM$3),1,0),0)</f>
        <v>0</v>
      </c>
      <c r="AN26" s="5">
        <f t="shared" si="11"/>
        <v>0</v>
      </c>
      <c r="AO26" s="5">
        <f t="shared" si="11"/>
        <v>0</v>
      </c>
      <c r="AP26" s="5">
        <f t="shared" si="11"/>
        <v>0</v>
      </c>
      <c r="AQ26" s="5">
        <f t="shared" si="11"/>
        <v>0</v>
      </c>
      <c r="AR26" s="5">
        <f t="shared" si="11"/>
        <v>0</v>
      </c>
      <c r="AS26" s="5">
        <f t="shared" si="11"/>
        <v>0</v>
      </c>
      <c r="AT26" s="5">
        <f t="shared" si="11"/>
        <v>0</v>
      </c>
      <c r="AU26" s="5">
        <f t="shared" si="11"/>
        <v>0</v>
      </c>
      <c r="AV26" s="5">
        <f t="shared" si="11"/>
        <v>0</v>
      </c>
      <c r="AW26" s="5">
        <f t="shared" si="11"/>
        <v>0</v>
      </c>
      <c r="AX26" s="5">
        <f t="shared" si="11"/>
        <v>0</v>
      </c>
    </row>
    <row r="27" spans="1:50" ht="22.5" customHeight="1">
      <c r="A27" s="29"/>
      <c r="B27" s="5"/>
      <c r="C27" s="73"/>
      <c r="D27" s="74"/>
      <c r="E27" s="68"/>
      <c r="F27" s="68"/>
      <c r="G27" s="73"/>
      <c r="H27" s="75"/>
      <c r="I27" s="75"/>
      <c r="J27" s="75"/>
      <c r="K27" s="75"/>
      <c r="L27" s="75"/>
      <c r="M27" s="75"/>
      <c r="N27" s="75"/>
      <c r="O27" s="75"/>
      <c r="P27" s="75"/>
      <c r="Q27" s="38"/>
      <c r="R27" s="75"/>
      <c r="S27" s="75"/>
      <c r="T27" s="5"/>
      <c r="U27" s="26" t="str">
        <f t="shared" si="3"/>
        <v/>
      </c>
      <c r="V27" s="5" t="str">
        <f t="shared" si="4"/>
        <v/>
      </c>
      <c r="W27" s="5" t="str">
        <f t="shared" si="5"/>
        <v/>
      </c>
      <c r="X27" s="5" t="str">
        <f t="shared" si="6"/>
        <v/>
      </c>
      <c r="Y27" s="5" t="str">
        <f t="shared" si="7"/>
        <v/>
      </c>
      <c r="Z27" s="5" t="str">
        <f t="shared" si="8"/>
        <v/>
      </c>
      <c r="AA27" s="5" t="str">
        <f t="shared" si="9"/>
        <v/>
      </c>
      <c r="AB27" s="5">
        <v>22</v>
      </c>
      <c r="AC27" s="5" t="str">
        <f>IF(ISERROR(
IF(U27="","",IF(OR(U27='Cad Iniciais'!$D$6,X27='Cad Iniciais'!$D$6),'Cad Iniciais'!$D$6+AB27*1000,0))),"",IF(U27="","",IF(OR(U27='Cad Iniciais'!$D$6,X27='Cad Iniciais'!$D$6),'Cad Iniciais'!$D$6+AB27*1000,0)))</f>
        <v/>
      </c>
      <c r="AD27" s="5"/>
      <c r="AE27" s="5"/>
      <c r="AF27" s="5"/>
      <c r="AG27" s="5"/>
      <c r="AH27" s="5"/>
      <c r="AI27" s="5"/>
      <c r="AJ27" s="5"/>
      <c r="AK27" s="41" t="str">
        <f t="shared" si="1"/>
        <v/>
      </c>
      <c r="AL27" s="41" t="str">
        <f t="shared" si="2"/>
        <v/>
      </c>
      <c r="AM27" s="5">
        <f t="shared" si="11"/>
        <v>0</v>
      </c>
      <c r="AN27" s="5">
        <f t="shared" si="11"/>
        <v>0</v>
      </c>
      <c r="AO27" s="5">
        <f t="shared" si="11"/>
        <v>0</v>
      </c>
      <c r="AP27" s="5">
        <f t="shared" si="11"/>
        <v>0</v>
      </c>
      <c r="AQ27" s="5">
        <f t="shared" si="11"/>
        <v>0</v>
      </c>
      <c r="AR27" s="5">
        <f t="shared" si="11"/>
        <v>0</v>
      </c>
      <c r="AS27" s="5">
        <f t="shared" si="11"/>
        <v>0</v>
      </c>
      <c r="AT27" s="5">
        <f t="shared" si="11"/>
        <v>0</v>
      </c>
      <c r="AU27" s="5">
        <f t="shared" si="11"/>
        <v>0</v>
      </c>
      <c r="AV27" s="5">
        <f t="shared" si="11"/>
        <v>0</v>
      </c>
      <c r="AW27" s="5">
        <f t="shared" si="11"/>
        <v>0</v>
      </c>
      <c r="AX27" s="5">
        <f t="shared" si="11"/>
        <v>0</v>
      </c>
    </row>
    <row r="28" spans="1:50" ht="22.5" customHeight="1">
      <c r="A28" s="29"/>
      <c r="B28" s="5"/>
      <c r="C28" s="73"/>
      <c r="D28" s="74"/>
      <c r="E28" s="68"/>
      <c r="F28" s="68"/>
      <c r="G28" s="73"/>
      <c r="H28" s="75"/>
      <c r="I28" s="75"/>
      <c r="J28" s="75"/>
      <c r="K28" s="75"/>
      <c r="L28" s="75"/>
      <c r="M28" s="75"/>
      <c r="N28" s="75"/>
      <c r="O28" s="75"/>
      <c r="P28" s="75"/>
      <c r="Q28" s="38"/>
      <c r="R28" s="75"/>
      <c r="S28" s="75"/>
      <c r="T28" s="5"/>
      <c r="U28" s="26" t="str">
        <f t="shared" si="3"/>
        <v/>
      </c>
      <c r="V28" s="5" t="str">
        <f t="shared" si="4"/>
        <v/>
      </c>
      <c r="W28" s="5" t="str">
        <f t="shared" si="5"/>
        <v/>
      </c>
      <c r="X28" s="5" t="str">
        <f t="shared" si="6"/>
        <v/>
      </c>
      <c r="Y28" s="5" t="str">
        <f t="shared" si="7"/>
        <v/>
      </c>
      <c r="Z28" s="5" t="str">
        <f t="shared" si="8"/>
        <v/>
      </c>
      <c r="AA28" s="5" t="str">
        <f t="shared" si="9"/>
        <v/>
      </c>
      <c r="AB28" s="5">
        <v>23</v>
      </c>
      <c r="AC28" s="5" t="str">
        <f>IF(ISERROR(
IF(U28="","",IF(OR(U28='Cad Iniciais'!$D$6,X28='Cad Iniciais'!$D$6),'Cad Iniciais'!$D$6+AB28*1000,0))),"",IF(U28="","",IF(OR(U28='Cad Iniciais'!$D$6,X28='Cad Iniciais'!$D$6),'Cad Iniciais'!$D$6+AB28*1000,0)))</f>
        <v/>
      </c>
      <c r="AD28" s="5"/>
      <c r="AE28" s="5"/>
      <c r="AF28" s="5"/>
      <c r="AG28" s="5"/>
      <c r="AH28" s="5"/>
      <c r="AI28" s="5"/>
      <c r="AJ28" s="5"/>
      <c r="AK28" s="41" t="str">
        <f t="shared" si="1"/>
        <v/>
      </c>
      <c r="AL28" s="41" t="str">
        <f t="shared" si="2"/>
        <v/>
      </c>
      <c r="AM28" s="5">
        <f t="shared" si="11"/>
        <v>0</v>
      </c>
      <c r="AN28" s="5">
        <f t="shared" si="11"/>
        <v>0</v>
      </c>
      <c r="AO28" s="5">
        <f t="shared" si="11"/>
        <v>0</v>
      </c>
      <c r="AP28" s="5">
        <f t="shared" si="11"/>
        <v>0</v>
      </c>
      <c r="AQ28" s="5">
        <f t="shared" si="11"/>
        <v>0</v>
      </c>
      <c r="AR28" s="5">
        <f t="shared" si="11"/>
        <v>0</v>
      </c>
      <c r="AS28" s="5">
        <f t="shared" si="11"/>
        <v>0</v>
      </c>
      <c r="AT28" s="5">
        <f t="shared" si="11"/>
        <v>0</v>
      </c>
      <c r="AU28" s="5">
        <f t="shared" si="11"/>
        <v>0</v>
      </c>
      <c r="AV28" s="5">
        <f t="shared" si="11"/>
        <v>0</v>
      </c>
      <c r="AW28" s="5">
        <f t="shared" si="11"/>
        <v>0</v>
      </c>
      <c r="AX28" s="5">
        <f t="shared" si="11"/>
        <v>0</v>
      </c>
    </row>
    <row r="29" spans="1:50" ht="22.5" customHeight="1">
      <c r="A29" s="29"/>
      <c r="B29" s="5"/>
      <c r="C29" s="73"/>
      <c r="D29" s="74"/>
      <c r="E29" s="68"/>
      <c r="F29" s="68"/>
      <c r="G29" s="73"/>
      <c r="H29" s="75"/>
      <c r="I29" s="75"/>
      <c r="J29" s="75"/>
      <c r="K29" s="75"/>
      <c r="L29" s="75"/>
      <c r="M29" s="75"/>
      <c r="N29" s="75"/>
      <c r="O29" s="75"/>
      <c r="P29" s="75"/>
      <c r="Q29" s="38"/>
      <c r="R29" s="75"/>
      <c r="S29" s="75"/>
      <c r="T29" s="5"/>
      <c r="U29" s="26" t="str">
        <f t="shared" si="3"/>
        <v/>
      </c>
      <c r="V29" s="5" t="str">
        <f t="shared" si="4"/>
        <v/>
      </c>
      <c r="W29" s="5" t="str">
        <f t="shared" si="5"/>
        <v/>
      </c>
      <c r="X29" s="5" t="str">
        <f t="shared" si="6"/>
        <v/>
      </c>
      <c r="Y29" s="5" t="str">
        <f t="shared" si="7"/>
        <v/>
      </c>
      <c r="Z29" s="5" t="str">
        <f t="shared" si="8"/>
        <v/>
      </c>
      <c r="AA29" s="5" t="str">
        <f t="shared" si="9"/>
        <v/>
      </c>
      <c r="AB29" s="5">
        <v>24</v>
      </c>
      <c r="AC29" s="5" t="str">
        <f>IF(ISERROR(
IF(U29="","",IF(OR(U29='Cad Iniciais'!$D$6,X29='Cad Iniciais'!$D$6),'Cad Iniciais'!$D$6+AB29*1000,0))),"",IF(U29="","",IF(OR(U29='Cad Iniciais'!$D$6,X29='Cad Iniciais'!$D$6),'Cad Iniciais'!$D$6+AB29*1000,0)))</f>
        <v/>
      </c>
      <c r="AD29" s="5"/>
      <c r="AE29" s="5"/>
      <c r="AF29" s="5"/>
      <c r="AG29" s="5"/>
      <c r="AH29" s="5"/>
      <c r="AI29" s="5"/>
      <c r="AJ29" s="5"/>
      <c r="AK29" s="41" t="str">
        <f t="shared" si="1"/>
        <v/>
      </c>
      <c r="AL29" s="41" t="str">
        <f t="shared" si="2"/>
        <v/>
      </c>
      <c r="AM29" s="5">
        <f t="shared" si="11"/>
        <v>0</v>
      </c>
      <c r="AN29" s="5">
        <f t="shared" si="11"/>
        <v>0</v>
      </c>
      <c r="AO29" s="5">
        <f t="shared" si="11"/>
        <v>0</v>
      </c>
      <c r="AP29" s="5">
        <f t="shared" si="11"/>
        <v>0</v>
      </c>
      <c r="AQ29" s="5">
        <f t="shared" si="11"/>
        <v>0</v>
      </c>
      <c r="AR29" s="5">
        <f t="shared" si="11"/>
        <v>0</v>
      </c>
      <c r="AS29" s="5">
        <f t="shared" si="11"/>
        <v>0</v>
      </c>
      <c r="AT29" s="5">
        <f t="shared" si="11"/>
        <v>0</v>
      </c>
      <c r="AU29" s="5">
        <f t="shared" si="11"/>
        <v>0</v>
      </c>
      <c r="AV29" s="5">
        <f t="shared" si="11"/>
        <v>0</v>
      </c>
      <c r="AW29" s="5">
        <f t="shared" si="11"/>
        <v>0</v>
      </c>
      <c r="AX29" s="5">
        <f t="shared" si="11"/>
        <v>0</v>
      </c>
    </row>
    <row r="30" spans="1:50" ht="22.5" customHeight="1">
      <c r="A30" s="29"/>
      <c r="B30" s="5"/>
      <c r="C30" s="73"/>
      <c r="D30" s="74"/>
      <c r="E30" s="68"/>
      <c r="F30" s="68"/>
      <c r="G30" s="73"/>
      <c r="H30" s="75"/>
      <c r="I30" s="75"/>
      <c r="J30" s="75"/>
      <c r="K30" s="75"/>
      <c r="L30" s="75"/>
      <c r="M30" s="75"/>
      <c r="N30" s="75"/>
      <c r="O30" s="75"/>
      <c r="P30" s="75"/>
      <c r="Q30" s="38"/>
      <c r="R30" s="75"/>
      <c r="S30" s="75"/>
      <c r="T30" s="5"/>
      <c r="U30" s="26" t="str">
        <f t="shared" si="3"/>
        <v/>
      </c>
      <c r="V30" s="5" t="str">
        <f t="shared" si="4"/>
        <v/>
      </c>
      <c r="W30" s="5" t="str">
        <f t="shared" si="5"/>
        <v/>
      </c>
      <c r="X30" s="5" t="str">
        <f t="shared" si="6"/>
        <v/>
      </c>
      <c r="Y30" s="5" t="str">
        <f t="shared" si="7"/>
        <v/>
      </c>
      <c r="Z30" s="5" t="str">
        <f t="shared" si="8"/>
        <v/>
      </c>
      <c r="AA30" s="5" t="str">
        <f t="shared" si="9"/>
        <v/>
      </c>
      <c r="AB30" s="5">
        <v>25</v>
      </c>
      <c r="AC30" s="5" t="str">
        <f>IF(ISERROR(
IF(U30="","",IF(OR(U30='Cad Iniciais'!$D$6,X30='Cad Iniciais'!$D$6),'Cad Iniciais'!$D$6+AB30*1000,0))),"",IF(U30="","",IF(OR(U30='Cad Iniciais'!$D$6,X30='Cad Iniciais'!$D$6),'Cad Iniciais'!$D$6+AB30*1000,0)))</f>
        <v/>
      </c>
      <c r="AD30" s="5"/>
      <c r="AE30" s="5"/>
      <c r="AF30" s="5"/>
      <c r="AG30" s="5"/>
      <c r="AH30" s="5"/>
      <c r="AI30" s="5"/>
      <c r="AJ30" s="5"/>
      <c r="AK30" s="41" t="str">
        <f t="shared" si="1"/>
        <v/>
      </c>
      <c r="AL30" s="41" t="str">
        <f t="shared" si="2"/>
        <v/>
      </c>
      <c r="AM30" s="5">
        <f t="shared" si="11"/>
        <v>0</v>
      </c>
      <c r="AN30" s="5">
        <f t="shared" si="11"/>
        <v>0</v>
      </c>
      <c r="AO30" s="5">
        <f t="shared" si="11"/>
        <v>0</v>
      </c>
      <c r="AP30" s="5">
        <f t="shared" si="11"/>
        <v>0</v>
      </c>
      <c r="AQ30" s="5">
        <f t="shared" si="11"/>
        <v>0</v>
      </c>
      <c r="AR30" s="5">
        <f t="shared" si="11"/>
        <v>0</v>
      </c>
      <c r="AS30" s="5">
        <f t="shared" si="11"/>
        <v>0</v>
      </c>
      <c r="AT30" s="5">
        <f t="shared" si="11"/>
        <v>0</v>
      </c>
      <c r="AU30" s="5">
        <f t="shared" si="11"/>
        <v>0</v>
      </c>
      <c r="AV30" s="5">
        <f t="shared" si="11"/>
        <v>0</v>
      </c>
      <c r="AW30" s="5">
        <f t="shared" si="11"/>
        <v>0</v>
      </c>
      <c r="AX30" s="5">
        <f t="shared" si="11"/>
        <v>0</v>
      </c>
    </row>
    <row r="31" spans="1:50" ht="22.5" customHeight="1">
      <c r="A31" s="29"/>
      <c r="B31" s="5"/>
      <c r="C31" s="73"/>
      <c r="D31" s="74"/>
      <c r="E31" s="68"/>
      <c r="F31" s="68"/>
      <c r="G31" s="73"/>
      <c r="H31" s="75"/>
      <c r="I31" s="75"/>
      <c r="J31" s="75"/>
      <c r="K31" s="75"/>
      <c r="L31" s="75"/>
      <c r="M31" s="75"/>
      <c r="N31" s="75"/>
      <c r="O31" s="75"/>
      <c r="P31" s="75"/>
      <c r="Q31" s="38"/>
      <c r="R31" s="75"/>
      <c r="S31" s="75"/>
      <c r="T31" s="5"/>
      <c r="U31" s="26" t="str">
        <f t="shared" si="3"/>
        <v/>
      </c>
      <c r="V31" s="5" t="str">
        <f t="shared" si="4"/>
        <v/>
      </c>
      <c r="W31" s="5" t="str">
        <f t="shared" si="5"/>
        <v/>
      </c>
      <c r="X31" s="5" t="str">
        <f t="shared" si="6"/>
        <v/>
      </c>
      <c r="Y31" s="5" t="str">
        <f t="shared" si="7"/>
        <v/>
      </c>
      <c r="Z31" s="5" t="str">
        <f t="shared" si="8"/>
        <v/>
      </c>
      <c r="AA31" s="5" t="str">
        <f t="shared" si="9"/>
        <v/>
      </c>
      <c r="AB31" s="5">
        <v>26</v>
      </c>
      <c r="AC31" s="5" t="str">
        <f>IF(ISERROR(
IF(U31="","",IF(OR(U31='Cad Iniciais'!$D$6,X31='Cad Iniciais'!$D$6),'Cad Iniciais'!$D$6+AB31*1000,0))),"",IF(U31="","",IF(OR(U31='Cad Iniciais'!$D$6,X31='Cad Iniciais'!$D$6),'Cad Iniciais'!$D$6+AB31*1000,0)))</f>
        <v/>
      </c>
      <c r="AD31" s="5"/>
      <c r="AE31" s="5"/>
      <c r="AF31" s="5"/>
      <c r="AG31" s="5"/>
      <c r="AH31" s="5"/>
      <c r="AI31" s="5"/>
      <c r="AJ31" s="5"/>
      <c r="AK31" s="41" t="str">
        <f t="shared" si="1"/>
        <v/>
      </c>
      <c r="AL31" s="41" t="str">
        <f t="shared" si="2"/>
        <v/>
      </c>
      <c r="AM31" s="5">
        <f t="shared" si="11"/>
        <v>0</v>
      </c>
      <c r="AN31" s="5">
        <f t="shared" si="11"/>
        <v>0</v>
      </c>
      <c r="AO31" s="5">
        <f t="shared" si="11"/>
        <v>0</v>
      </c>
      <c r="AP31" s="5">
        <f t="shared" si="11"/>
        <v>0</v>
      </c>
      <c r="AQ31" s="5">
        <f t="shared" si="11"/>
        <v>0</v>
      </c>
      <c r="AR31" s="5">
        <f t="shared" si="11"/>
        <v>0</v>
      </c>
      <c r="AS31" s="5">
        <f t="shared" si="11"/>
        <v>0</v>
      </c>
      <c r="AT31" s="5">
        <f t="shared" si="11"/>
        <v>0</v>
      </c>
      <c r="AU31" s="5">
        <f t="shared" si="11"/>
        <v>0</v>
      </c>
      <c r="AV31" s="5">
        <f t="shared" si="11"/>
        <v>0</v>
      </c>
      <c r="AW31" s="5">
        <f t="shared" si="11"/>
        <v>0</v>
      </c>
      <c r="AX31" s="5">
        <f t="shared" si="11"/>
        <v>0</v>
      </c>
    </row>
    <row r="32" spans="1:50" ht="22.5" customHeight="1">
      <c r="A32" s="29"/>
      <c r="B32" s="5"/>
      <c r="C32" s="73"/>
      <c r="D32" s="74"/>
      <c r="E32" s="68"/>
      <c r="F32" s="68"/>
      <c r="G32" s="73"/>
      <c r="H32" s="75"/>
      <c r="I32" s="75"/>
      <c r="J32" s="75"/>
      <c r="K32" s="75"/>
      <c r="L32" s="75"/>
      <c r="M32" s="75"/>
      <c r="N32" s="75"/>
      <c r="O32" s="75"/>
      <c r="P32" s="75"/>
      <c r="Q32" s="38"/>
      <c r="R32" s="75"/>
      <c r="S32" s="75"/>
      <c r="T32" s="5"/>
      <c r="U32" s="26" t="str">
        <f t="shared" si="3"/>
        <v/>
      </c>
      <c r="V32" s="5" t="str">
        <f t="shared" si="4"/>
        <v/>
      </c>
      <c r="W32" s="5" t="str">
        <f t="shared" si="5"/>
        <v/>
      </c>
      <c r="X32" s="5" t="str">
        <f t="shared" si="6"/>
        <v/>
      </c>
      <c r="Y32" s="5" t="str">
        <f t="shared" si="7"/>
        <v/>
      </c>
      <c r="Z32" s="5" t="str">
        <f t="shared" si="8"/>
        <v/>
      </c>
      <c r="AA32" s="5" t="str">
        <f t="shared" si="9"/>
        <v/>
      </c>
      <c r="AB32" s="5">
        <v>27</v>
      </c>
      <c r="AC32" s="5" t="str">
        <f>IF(ISERROR(
IF(U32="","",IF(OR(U32='Cad Iniciais'!$D$6,X32='Cad Iniciais'!$D$6),'Cad Iniciais'!$D$6+AB32*1000,0))),"",IF(U32="","",IF(OR(U32='Cad Iniciais'!$D$6,X32='Cad Iniciais'!$D$6),'Cad Iniciais'!$D$6+AB32*1000,0)))</f>
        <v/>
      </c>
      <c r="AD32" s="5"/>
      <c r="AE32" s="5"/>
      <c r="AF32" s="5"/>
      <c r="AG32" s="5"/>
      <c r="AH32" s="5"/>
      <c r="AI32" s="5"/>
      <c r="AJ32" s="5"/>
      <c r="AK32" s="41" t="str">
        <f t="shared" si="1"/>
        <v/>
      </c>
      <c r="AL32" s="41" t="str">
        <f t="shared" si="2"/>
        <v/>
      </c>
      <c r="AM32" s="5">
        <f t="shared" si="11"/>
        <v>0</v>
      </c>
      <c r="AN32" s="5">
        <f t="shared" si="11"/>
        <v>0</v>
      </c>
      <c r="AO32" s="5">
        <f t="shared" si="11"/>
        <v>0</v>
      </c>
      <c r="AP32" s="5">
        <f t="shared" si="11"/>
        <v>0</v>
      </c>
      <c r="AQ32" s="5">
        <f t="shared" si="11"/>
        <v>0</v>
      </c>
      <c r="AR32" s="5">
        <f t="shared" si="11"/>
        <v>0</v>
      </c>
      <c r="AS32" s="5">
        <f t="shared" si="11"/>
        <v>0</v>
      </c>
      <c r="AT32" s="5">
        <f t="shared" si="11"/>
        <v>0</v>
      </c>
      <c r="AU32" s="5">
        <f t="shared" si="11"/>
        <v>0</v>
      </c>
      <c r="AV32" s="5">
        <f t="shared" si="11"/>
        <v>0</v>
      </c>
      <c r="AW32" s="5">
        <f t="shared" si="11"/>
        <v>0</v>
      </c>
      <c r="AX32" s="5">
        <f t="shared" si="11"/>
        <v>0</v>
      </c>
    </row>
    <row r="33" spans="1:50" ht="22.5" customHeight="1">
      <c r="A33" s="29"/>
      <c r="B33" s="5"/>
      <c r="C33" s="73"/>
      <c r="D33" s="74"/>
      <c r="E33" s="68"/>
      <c r="F33" s="68"/>
      <c r="G33" s="73"/>
      <c r="H33" s="75"/>
      <c r="I33" s="75"/>
      <c r="J33" s="75"/>
      <c r="K33" s="75"/>
      <c r="L33" s="75"/>
      <c r="M33" s="75"/>
      <c r="N33" s="75"/>
      <c r="O33" s="75"/>
      <c r="P33" s="75"/>
      <c r="Q33" s="38"/>
      <c r="R33" s="75"/>
      <c r="S33" s="75"/>
      <c r="T33" s="5"/>
      <c r="U33" s="26" t="str">
        <f t="shared" si="3"/>
        <v/>
      </c>
      <c r="V33" s="5" t="str">
        <f t="shared" si="4"/>
        <v/>
      </c>
      <c r="W33" s="5" t="str">
        <f t="shared" si="5"/>
        <v/>
      </c>
      <c r="X33" s="5" t="str">
        <f t="shared" si="6"/>
        <v/>
      </c>
      <c r="Y33" s="5" t="str">
        <f t="shared" si="7"/>
        <v/>
      </c>
      <c r="Z33" s="5" t="str">
        <f t="shared" si="8"/>
        <v/>
      </c>
      <c r="AA33" s="5" t="str">
        <f t="shared" si="9"/>
        <v/>
      </c>
      <c r="AB33" s="5">
        <v>28</v>
      </c>
      <c r="AC33" s="5" t="str">
        <f>IF(ISERROR(
IF(U33="","",IF(OR(U33='Cad Iniciais'!$D$6,X33='Cad Iniciais'!$D$6),'Cad Iniciais'!$D$6+AB33*1000,0))),"",IF(U33="","",IF(OR(U33='Cad Iniciais'!$D$6,X33='Cad Iniciais'!$D$6),'Cad Iniciais'!$D$6+AB33*1000,0)))</f>
        <v/>
      </c>
      <c r="AD33" s="5"/>
      <c r="AE33" s="5"/>
      <c r="AF33" s="5"/>
      <c r="AG33" s="5"/>
      <c r="AH33" s="5"/>
      <c r="AI33" s="5"/>
      <c r="AJ33" s="5"/>
      <c r="AK33" s="41" t="str">
        <f t="shared" si="1"/>
        <v/>
      </c>
      <c r="AL33" s="41" t="str">
        <f t="shared" si="2"/>
        <v/>
      </c>
      <c r="AM33" s="5">
        <f t="shared" si="11"/>
        <v>0</v>
      </c>
      <c r="AN33" s="5">
        <f t="shared" si="11"/>
        <v>0</v>
      </c>
      <c r="AO33" s="5">
        <f t="shared" si="11"/>
        <v>0</v>
      </c>
      <c r="AP33" s="5">
        <f t="shared" si="11"/>
        <v>0</v>
      </c>
      <c r="AQ33" s="5">
        <f t="shared" si="11"/>
        <v>0</v>
      </c>
      <c r="AR33" s="5">
        <f t="shared" si="11"/>
        <v>0</v>
      </c>
      <c r="AS33" s="5">
        <f t="shared" si="11"/>
        <v>0</v>
      </c>
      <c r="AT33" s="5">
        <f t="shared" si="11"/>
        <v>0</v>
      </c>
      <c r="AU33" s="5">
        <f t="shared" si="11"/>
        <v>0</v>
      </c>
      <c r="AV33" s="5">
        <f t="shared" si="11"/>
        <v>0</v>
      </c>
      <c r="AW33" s="5">
        <f t="shared" si="11"/>
        <v>0</v>
      </c>
      <c r="AX33" s="5">
        <f t="shared" si="11"/>
        <v>0</v>
      </c>
    </row>
    <row r="34" spans="1:50" ht="22.5" customHeight="1">
      <c r="A34" s="29"/>
      <c r="B34" s="5"/>
      <c r="C34" s="73"/>
      <c r="D34" s="74"/>
      <c r="E34" s="68"/>
      <c r="F34" s="68"/>
      <c r="G34" s="73"/>
      <c r="H34" s="75"/>
      <c r="I34" s="75"/>
      <c r="J34" s="75"/>
      <c r="K34" s="75"/>
      <c r="L34" s="75"/>
      <c r="M34" s="75"/>
      <c r="N34" s="75"/>
      <c r="O34" s="75"/>
      <c r="P34" s="75"/>
      <c r="Q34" s="38"/>
      <c r="R34" s="75"/>
      <c r="S34" s="75"/>
      <c r="T34" s="5"/>
      <c r="U34" s="26" t="str">
        <f t="shared" si="3"/>
        <v/>
      </c>
      <c r="V34" s="5" t="str">
        <f t="shared" si="4"/>
        <v/>
      </c>
      <c r="W34" s="5" t="str">
        <f t="shared" si="5"/>
        <v/>
      </c>
      <c r="X34" s="5" t="str">
        <f t="shared" si="6"/>
        <v/>
      </c>
      <c r="Y34" s="5" t="str">
        <f t="shared" si="7"/>
        <v/>
      </c>
      <c r="Z34" s="5" t="str">
        <f t="shared" si="8"/>
        <v/>
      </c>
      <c r="AA34" s="5" t="str">
        <f t="shared" si="9"/>
        <v/>
      </c>
      <c r="AB34" s="5">
        <v>29</v>
      </c>
      <c r="AC34" s="5" t="str">
        <f>IF(ISERROR(
IF(U34="","",IF(OR(U34='Cad Iniciais'!$D$6,X34='Cad Iniciais'!$D$6),'Cad Iniciais'!$D$6+AB34*1000,0))),"",IF(U34="","",IF(OR(U34='Cad Iniciais'!$D$6,X34='Cad Iniciais'!$D$6),'Cad Iniciais'!$D$6+AB34*1000,0)))</f>
        <v/>
      </c>
      <c r="AD34" s="5"/>
      <c r="AE34" s="5"/>
      <c r="AF34" s="5"/>
      <c r="AG34" s="5"/>
      <c r="AH34" s="5"/>
      <c r="AI34" s="5"/>
      <c r="AJ34" s="5"/>
      <c r="AK34" s="41" t="str">
        <f t="shared" si="1"/>
        <v/>
      </c>
      <c r="AL34" s="41" t="str">
        <f t="shared" si="2"/>
        <v/>
      </c>
      <c r="AM34" s="5">
        <f t="shared" si="11"/>
        <v>0</v>
      </c>
      <c r="AN34" s="5">
        <f t="shared" si="11"/>
        <v>0</v>
      </c>
      <c r="AO34" s="5">
        <f t="shared" si="11"/>
        <v>0</v>
      </c>
      <c r="AP34" s="5">
        <f t="shared" si="11"/>
        <v>0</v>
      </c>
      <c r="AQ34" s="5">
        <f t="shared" si="11"/>
        <v>0</v>
      </c>
      <c r="AR34" s="5">
        <f t="shared" si="11"/>
        <v>0</v>
      </c>
      <c r="AS34" s="5">
        <f t="shared" si="11"/>
        <v>0</v>
      </c>
      <c r="AT34" s="5">
        <f t="shared" si="11"/>
        <v>0</v>
      </c>
      <c r="AU34" s="5">
        <f t="shared" si="11"/>
        <v>0</v>
      </c>
      <c r="AV34" s="5">
        <f t="shared" si="11"/>
        <v>0</v>
      </c>
      <c r="AW34" s="5">
        <f t="shared" si="11"/>
        <v>0</v>
      </c>
      <c r="AX34" s="5">
        <f t="shared" si="11"/>
        <v>0</v>
      </c>
    </row>
    <row r="35" spans="1:50" ht="22.5" customHeight="1">
      <c r="A35" s="29"/>
      <c r="B35" s="5"/>
      <c r="C35" s="73"/>
      <c r="D35" s="74"/>
      <c r="E35" s="68"/>
      <c r="F35" s="68"/>
      <c r="G35" s="73"/>
      <c r="H35" s="75"/>
      <c r="I35" s="75"/>
      <c r="J35" s="75"/>
      <c r="K35" s="75"/>
      <c r="L35" s="75"/>
      <c r="M35" s="75"/>
      <c r="N35" s="75"/>
      <c r="O35" s="75"/>
      <c r="P35" s="75"/>
      <c r="Q35" s="38"/>
      <c r="R35" s="75"/>
      <c r="S35" s="75"/>
      <c r="T35" s="5"/>
      <c r="U35" s="26" t="str">
        <f t="shared" si="3"/>
        <v/>
      </c>
      <c r="V35" s="5" t="str">
        <f t="shared" si="4"/>
        <v/>
      </c>
      <c r="W35" s="5" t="str">
        <f t="shared" si="5"/>
        <v/>
      </c>
      <c r="X35" s="5" t="str">
        <f t="shared" si="6"/>
        <v/>
      </c>
      <c r="Y35" s="5" t="str">
        <f t="shared" si="7"/>
        <v/>
      </c>
      <c r="Z35" s="5" t="str">
        <f t="shared" si="8"/>
        <v/>
      </c>
      <c r="AA35" s="5" t="str">
        <f t="shared" si="9"/>
        <v/>
      </c>
      <c r="AB35" s="5">
        <v>30</v>
      </c>
      <c r="AC35" s="5" t="str">
        <f>IF(ISERROR(
IF(U35="","",IF(OR(U35='Cad Iniciais'!$D$6,X35='Cad Iniciais'!$D$6),'Cad Iniciais'!$D$6+AB35*1000,0))),"",IF(U35="","",IF(OR(U35='Cad Iniciais'!$D$6,X35='Cad Iniciais'!$D$6),'Cad Iniciais'!$D$6+AB35*1000,0)))</f>
        <v/>
      </c>
      <c r="AD35" s="5"/>
      <c r="AE35" s="5"/>
      <c r="AF35" s="5"/>
      <c r="AG35" s="5"/>
      <c r="AH35" s="5"/>
      <c r="AI35" s="5"/>
      <c r="AJ35" s="5"/>
      <c r="AK35" s="41" t="str">
        <f t="shared" si="1"/>
        <v/>
      </c>
      <c r="AL35" s="41" t="str">
        <f t="shared" si="2"/>
        <v/>
      </c>
      <c r="AM35" s="5">
        <f t="shared" si="11"/>
        <v>0</v>
      </c>
      <c r="AN35" s="5">
        <f t="shared" si="11"/>
        <v>0</v>
      </c>
      <c r="AO35" s="5">
        <f t="shared" si="11"/>
        <v>0</v>
      </c>
      <c r="AP35" s="5">
        <f t="shared" si="11"/>
        <v>0</v>
      </c>
      <c r="AQ35" s="5">
        <f t="shared" si="11"/>
        <v>0</v>
      </c>
      <c r="AR35" s="5">
        <f t="shared" si="11"/>
        <v>0</v>
      </c>
      <c r="AS35" s="5">
        <f t="shared" si="11"/>
        <v>0</v>
      </c>
      <c r="AT35" s="5">
        <f t="shared" si="11"/>
        <v>0</v>
      </c>
      <c r="AU35" s="5">
        <f t="shared" si="11"/>
        <v>0</v>
      </c>
      <c r="AV35" s="5">
        <f t="shared" si="11"/>
        <v>0</v>
      </c>
      <c r="AW35" s="5">
        <f t="shared" si="11"/>
        <v>0</v>
      </c>
      <c r="AX35" s="5">
        <f t="shared" si="11"/>
        <v>0</v>
      </c>
    </row>
    <row r="36" spans="1:50" ht="22.5" customHeight="1">
      <c r="A36" s="29"/>
      <c r="B36" s="5"/>
      <c r="C36" s="73"/>
      <c r="D36" s="74"/>
      <c r="E36" s="68"/>
      <c r="F36" s="68"/>
      <c r="G36" s="73"/>
      <c r="H36" s="75"/>
      <c r="I36" s="75"/>
      <c r="J36" s="75"/>
      <c r="K36" s="75"/>
      <c r="L36" s="75"/>
      <c r="M36" s="75"/>
      <c r="N36" s="75"/>
      <c r="O36" s="75"/>
      <c r="P36" s="75"/>
      <c r="Q36" s="38"/>
      <c r="R36" s="75"/>
      <c r="S36" s="75"/>
      <c r="T36" s="5"/>
      <c r="U36" s="26" t="str">
        <f t="shared" si="3"/>
        <v/>
      </c>
      <c r="V36" s="5" t="str">
        <f t="shared" si="4"/>
        <v/>
      </c>
      <c r="W36" s="5" t="str">
        <f t="shared" si="5"/>
        <v/>
      </c>
      <c r="X36" s="5" t="str">
        <f t="shared" si="6"/>
        <v/>
      </c>
      <c r="Y36" s="5" t="str">
        <f t="shared" si="7"/>
        <v/>
      </c>
      <c r="Z36" s="5" t="str">
        <f t="shared" si="8"/>
        <v/>
      </c>
      <c r="AA36" s="5" t="str">
        <f t="shared" si="9"/>
        <v/>
      </c>
      <c r="AB36" s="5">
        <v>31</v>
      </c>
      <c r="AC36" s="5" t="str">
        <f>IF(ISERROR(
IF(U36="","",IF(OR(U36='Cad Iniciais'!$D$6,X36='Cad Iniciais'!$D$6),'Cad Iniciais'!$D$6+AB36*1000,0))),"",IF(U36="","",IF(OR(U36='Cad Iniciais'!$D$6,X36='Cad Iniciais'!$D$6),'Cad Iniciais'!$D$6+AB36*1000,0)))</f>
        <v/>
      </c>
      <c r="AD36" s="5"/>
      <c r="AE36" s="5"/>
      <c r="AF36" s="5"/>
      <c r="AG36" s="5"/>
      <c r="AH36" s="5"/>
      <c r="AI36" s="5"/>
      <c r="AJ36" s="5"/>
      <c r="AK36" s="41" t="str">
        <f t="shared" si="1"/>
        <v/>
      </c>
      <c r="AL36" s="41" t="str">
        <f t="shared" si="2"/>
        <v/>
      </c>
      <c r="AM36" s="5">
        <f t="shared" ref="AM36:AX45" si="12">IFERROR(IF(AND($AK36&lt;=AM$3,$AL36&gt;=AM$3),1,0),0)</f>
        <v>0</v>
      </c>
      <c r="AN36" s="5">
        <f t="shared" si="12"/>
        <v>0</v>
      </c>
      <c r="AO36" s="5">
        <f t="shared" si="12"/>
        <v>0</v>
      </c>
      <c r="AP36" s="5">
        <f t="shared" si="12"/>
        <v>0</v>
      </c>
      <c r="AQ36" s="5">
        <f t="shared" si="12"/>
        <v>0</v>
      </c>
      <c r="AR36" s="5">
        <f t="shared" si="12"/>
        <v>0</v>
      </c>
      <c r="AS36" s="5">
        <f t="shared" si="12"/>
        <v>0</v>
      </c>
      <c r="AT36" s="5">
        <f t="shared" si="12"/>
        <v>0</v>
      </c>
      <c r="AU36" s="5">
        <f t="shared" si="12"/>
        <v>0</v>
      </c>
      <c r="AV36" s="5">
        <f t="shared" si="12"/>
        <v>0</v>
      </c>
      <c r="AW36" s="5">
        <f t="shared" si="12"/>
        <v>0</v>
      </c>
      <c r="AX36" s="5">
        <f t="shared" si="12"/>
        <v>0</v>
      </c>
    </row>
    <row r="37" spans="1:50" ht="22.5" customHeight="1">
      <c r="A37" s="29"/>
      <c r="B37" s="5"/>
      <c r="C37" s="73"/>
      <c r="D37" s="74"/>
      <c r="E37" s="68"/>
      <c r="F37" s="68"/>
      <c r="G37" s="73"/>
      <c r="H37" s="75"/>
      <c r="I37" s="75"/>
      <c r="J37" s="75"/>
      <c r="K37" s="75"/>
      <c r="L37" s="75"/>
      <c r="M37" s="75"/>
      <c r="N37" s="75"/>
      <c r="O37" s="75"/>
      <c r="P37" s="75"/>
      <c r="Q37" s="38"/>
      <c r="R37" s="75"/>
      <c r="S37" s="75"/>
      <c r="T37" s="5"/>
      <c r="U37" s="26" t="str">
        <f t="shared" si="3"/>
        <v/>
      </c>
      <c r="V37" s="5" t="str">
        <f t="shared" si="4"/>
        <v/>
      </c>
      <c r="W37" s="5" t="str">
        <f t="shared" si="5"/>
        <v/>
      </c>
      <c r="X37" s="5" t="str">
        <f t="shared" si="6"/>
        <v/>
      </c>
      <c r="Y37" s="5" t="str">
        <f t="shared" si="7"/>
        <v/>
      </c>
      <c r="Z37" s="5" t="str">
        <f t="shared" si="8"/>
        <v/>
      </c>
      <c r="AA37" s="5" t="str">
        <f t="shared" si="9"/>
        <v/>
      </c>
      <c r="AB37" s="5">
        <v>32</v>
      </c>
      <c r="AC37" s="5" t="str">
        <f>IF(ISERROR(
IF(U37="","",IF(OR(U37='Cad Iniciais'!$D$6,X37='Cad Iniciais'!$D$6),'Cad Iniciais'!$D$6+AB37*1000,0))),"",IF(U37="","",IF(OR(U37='Cad Iniciais'!$D$6,X37='Cad Iniciais'!$D$6),'Cad Iniciais'!$D$6+AB37*1000,0)))</f>
        <v/>
      </c>
      <c r="AD37" s="5"/>
      <c r="AE37" s="5"/>
      <c r="AF37" s="5"/>
      <c r="AG37" s="5"/>
      <c r="AH37" s="5"/>
      <c r="AI37" s="5"/>
      <c r="AJ37" s="5"/>
      <c r="AK37" s="41" t="str">
        <f t="shared" si="1"/>
        <v/>
      </c>
      <c r="AL37" s="41" t="str">
        <f t="shared" si="2"/>
        <v/>
      </c>
      <c r="AM37" s="5">
        <f t="shared" si="12"/>
        <v>0</v>
      </c>
      <c r="AN37" s="5">
        <f t="shared" si="12"/>
        <v>0</v>
      </c>
      <c r="AO37" s="5">
        <f t="shared" si="12"/>
        <v>0</v>
      </c>
      <c r="AP37" s="5">
        <f t="shared" si="12"/>
        <v>0</v>
      </c>
      <c r="AQ37" s="5">
        <f t="shared" si="12"/>
        <v>0</v>
      </c>
      <c r="AR37" s="5">
        <f t="shared" si="12"/>
        <v>0</v>
      </c>
      <c r="AS37" s="5">
        <f t="shared" si="12"/>
        <v>0</v>
      </c>
      <c r="AT37" s="5">
        <f t="shared" si="12"/>
        <v>0</v>
      </c>
      <c r="AU37" s="5">
        <f t="shared" si="12"/>
        <v>0</v>
      </c>
      <c r="AV37" s="5">
        <f t="shared" si="12"/>
        <v>0</v>
      </c>
      <c r="AW37" s="5">
        <f t="shared" si="12"/>
        <v>0</v>
      </c>
      <c r="AX37" s="5">
        <f t="shared" si="12"/>
        <v>0</v>
      </c>
    </row>
    <row r="38" spans="1:50" ht="22.5" customHeight="1">
      <c r="A38" s="29"/>
      <c r="B38" s="5"/>
      <c r="C38" s="73"/>
      <c r="D38" s="74"/>
      <c r="E38" s="68"/>
      <c r="F38" s="68"/>
      <c r="G38" s="73"/>
      <c r="H38" s="75"/>
      <c r="I38" s="75"/>
      <c r="J38" s="75"/>
      <c r="K38" s="75"/>
      <c r="L38" s="75"/>
      <c r="M38" s="75"/>
      <c r="N38" s="75"/>
      <c r="O38" s="75"/>
      <c r="P38" s="75"/>
      <c r="Q38" s="38"/>
      <c r="R38" s="75"/>
      <c r="S38" s="75"/>
      <c r="T38" s="5"/>
      <c r="U38" s="26" t="str">
        <f t="shared" si="3"/>
        <v/>
      </c>
      <c r="V38" s="5" t="str">
        <f t="shared" si="4"/>
        <v/>
      </c>
      <c r="W38" s="5" t="str">
        <f t="shared" si="5"/>
        <v/>
      </c>
      <c r="X38" s="5" t="str">
        <f t="shared" si="6"/>
        <v/>
      </c>
      <c r="Y38" s="5" t="str">
        <f t="shared" si="7"/>
        <v/>
      </c>
      <c r="Z38" s="5" t="str">
        <f t="shared" si="8"/>
        <v/>
      </c>
      <c r="AA38" s="5" t="str">
        <f t="shared" si="9"/>
        <v/>
      </c>
      <c r="AB38" s="5">
        <v>33</v>
      </c>
      <c r="AC38" s="5" t="str">
        <f>IF(ISERROR(
IF(U38="","",IF(OR(U38='Cad Iniciais'!$D$6,X38='Cad Iniciais'!$D$6),'Cad Iniciais'!$D$6+AB38*1000,0))),"",IF(U38="","",IF(OR(U38='Cad Iniciais'!$D$6,X38='Cad Iniciais'!$D$6),'Cad Iniciais'!$D$6+AB38*1000,0)))</f>
        <v/>
      </c>
      <c r="AD38" s="5"/>
      <c r="AE38" s="5"/>
      <c r="AF38" s="5"/>
      <c r="AG38" s="5"/>
      <c r="AH38" s="5"/>
      <c r="AI38" s="5"/>
      <c r="AJ38" s="5"/>
      <c r="AK38" s="41" t="str">
        <f t="shared" si="1"/>
        <v/>
      </c>
      <c r="AL38" s="41" t="str">
        <f t="shared" si="2"/>
        <v/>
      </c>
      <c r="AM38" s="5">
        <f t="shared" si="12"/>
        <v>0</v>
      </c>
      <c r="AN38" s="5">
        <f t="shared" si="12"/>
        <v>0</v>
      </c>
      <c r="AO38" s="5">
        <f t="shared" si="12"/>
        <v>0</v>
      </c>
      <c r="AP38" s="5">
        <f t="shared" si="12"/>
        <v>0</v>
      </c>
      <c r="AQ38" s="5">
        <f t="shared" si="12"/>
        <v>0</v>
      </c>
      <c r="AR38" s="5">
        <f t="shared" si="12"/>
        <v>0</v>
      </c>
      <c r="AS38" s="5">
        <f t="shared" si="12"/>
        <v>0</v>
      </c>
      <c r="AT38" s="5">
        <f t="shared" si="12"/>
        <v>0</v>
      </c>
      <c r="AU38" s="5">
        <f t="shared" si="12"/>
        <v>0</v>
      </c>
      <c r="AV38" s="5">
        <f t="shared" si="12"/>
        <v>0</v>
      </c>
      <c r="AW38" s="5">
        <f t="shared" si="12"/>
        <v>0</v>
      </c>
      <c r="AX38" s="5">
        <f t="shared" si="12"/>
        <v>0</v>
      </c>
    </row>
    <row r="39" spans="1:50" ht="22.5" customHeight="1">
      <c r="A39" s="29"/>
      <c r="B39" s="5"/>
      <c r="C39" s="73"/>
      <c r="D39" s="74"/>
      <c r="E39" s="68"/>
      <c r="F39" s="68"/>
      <c r="G39" s="73"/>
      <c r="H39" s="75"/>
      <c r="I39" s="75"/>
      <c r="J39" s="75"/>
      <c r="K39" s="75"/>
      <c r="L39" s="75"/>
      <c r="M39" s="75"/>
      <c r="N39" s="75"/>
      <c r="O39" s="75"/>
      <c r="P39" s="75"/>
      <c r="Q39" s="38"/>
      <c r="R39" s="75"/>
      <c r="S39" s="75"/>
      <c r="T39" s="5"/>
      <c r="U39" s="26" t="str">
        <f t="shared" si="3"/>
        <v/>
      </c>
      <c r="V39" s="5" t="str">
        <f t="shared" si="4"/>
        <v/>
      </c>
      <c r="W39" s="5" t="str">
        <f t="shared" si="5"/>
        <v/>
      </c>
      <c r="X39" s="5" t="str">
        <f t="shared" si="6"/>
        <v/>
      </c>
      <c r="Y39" s="5" t="str">
        <f t="shared" si="7"/>
        <v/>
      </c>
      <c r="Z39" s="5" t="str">
        <f t="shared" si="8"/>
        <v/>
      </c>
      <c r="AA39" s="5" t="str">
        <f t="shared" si="9"/>
        <v/>
      </c>
      <c r="AB39" s="5">
        <v>34</v>
      </c>
      <c r="AC39" s="5" t="str">
        <f>IF(ISERROR(
IF(U39="","",IF(OR(U39='Cad Iniciais'!$D$6,X39='Cad Iniciais'!$D$6),'Cad Iniciais'!$D$6+AB39*1000,0))),"",IF(U39="","",IF(OR(U39='Cad Iniciais'!$D$6,X39='Cad Iniciais'!$D$6),'Cad Iniciais'!$D$6+AB39*1000,0)))</f>
        <v/>
      </c>
      <c r="AD39" s="5"/>
      <c r="AE39" s="5"/>
      <c r="AF39" s="5"/>
      <c r="AG39" s="5"/>
      <c r="AH39" s="5"/>
      <c r="AI39" s="5"/>
      <c r="AJ39" s="5"/>
      <c r="AK39" s="41" t="str">
        <f t="shared" ref="AK39:AK70" si="13">IFERROR(DATE(U39,V39,1),"")</f>
        <v/>
      </c>
      <c r="AL39" s="41" t="str">
        <f t="shared" ref="AL39:AL70" si="14">IFERROR(DATE(X39,W39,1),"")</f>
        <v/>
      </c>
      <c r="AM39" s="5">
        <f t="shared" si="12"/>
        <v>0</v>
      </c>
      <c r="AN39" s="5">
        <f t="shared" si="12"/>
        <v>0</v>
      </c>
      <c r="AO39" s="5">
        <f t="shared" si="12"/>
        <v>0</v>
      </c>
      <c r="AP39" s="5">
        <f t="shared" si="12"/>
        <v>0</v>
      </c>
      <c r="AQ39" s="5">
        <f t="shared" si="12"/>
        <v>0</v>
      </c>
      <c r="AR39" s="5">
        <f t="shared" si="12"/>
        <v>0</v>
      </c>
      <c r="AS39" s="5">
        <f t="shared" si="12"/>
        <v>0</v>
      </c>
      <c r="AT39" s="5">
        <f t="shared" si="12"/>
        <v>0</v>
      </c>
      <c r="AU39" s="5">
        <f t="shared" si="12"/>
        <v>0</v>
      </c>
      <c r="AV39" s="5">
        <f t="shared" si="12"/>
        <v>0</v>
      </c>
      <c r="AW39" s="5">
        <f t="shared" si="12"/>
        <v>0</v>
      </c>
      <c r="AX39" s="5">
        <f t="shared" si="12"/>
        <v>0</v>
      </c>
    </row>
    <row r="40" spans="1:50" ht="22.5" customHeight="1">
      <c r="A40" s="29"/>
      <c r="B40" s="5"/>
      <c r="C40" s="73"/>
      <c r="D40" s="74"/>
      <c r="E40" s="68"/>
      <c r="F40" s="68"/>
      <c r="G40" s="73"/>
      <c r="H40" s="75"/>
      <c r="I40" s="75"/>
      <c r="J40" s="75"/>
      <c r="K40" s="75"/>
      <c r="L40" s="75"/>
      <c r="M40" s="75"/>
      <c r="N40" s="75"/>
      <c r="O40" s="75"/>
      <c r="P40" s="75"/>
      <c r="Q40" s="38"/>
      <c r="R40" s="75"/>
      <c r="S40" s="75"/>
      <c r="T40" s="5"/>
      <c r="U40" s="26" t="str">
        <f t="shared" si="3"/>
        <v/>
      </c>
      <c r="V40" s="5" t="str">
        <f t="shared" si="4"/>
        <v/>
      </c>
      <c r="W40" s="5" t="str">
        <f t="shared" si="5"/>
        <v/>
      </c>
      <c r="X40" s="5" t="str">
        <f t="shared" si="6"/>
        <v/>
      </c>
      <c r="Y40" s="5" t="str">
        <f t="shared" si="7"/>
        <v/>
      </c>
      <c r="Z40" s="5" t="str">
        <f t="shared" si="8"/>
        <v/>
      </c>
      <c r="AA40" s="5" t="str">
        <f t="shared" si="9"/>
        <v/>
      </c>
      <c r="AB40" s="5">
        <v>35</v>
      </c>
      <c r="AC40" s="5" t="str">
        <f>IF(ISERROR(
IF(U40="","",IF(OR(U40='Cad Iniciais'!$D$6,X40='Cad Iniciais'!$D$6),'Cad Iniciais'!$D$6+AB40*1000,0))),"",IF(U40="","",IF(OR(U40='Cad Iniciais'!$D$6,X40='Cad Iniciais'!$D$6),'Cad Iniciais'!$D$6+AB40*1000,0)))</f>
        <v/>
      </c>
      <c r="AD40" s="5"/>
      <c r="AE40" s="5"/>
      <c r="AF40" s="5"/>
      <c r="AG40" s="5"/>
      <c r="AH40" s="5"/>
      <c r="AI40" s="5"/>
      <c r="AJ40" s="5"/>
      <c r="AK40" s="41" t="str">
        <f t="shared" si="13"/>
        <v/>
      </c>
      <c r="AL40" s="41" t="str">
        <f t="shared" si="14"/>
        <v/>
      </c>
      <c r="AM40" s="5">
        <f t="shared" si="12"/>
        <v>0</v>
      </c>
      <c r="AN40" s="5">
        <f t="shared" si="12"/>
        <v>0</v>
      </c>
      <c r="AO40" s="5">
        <f t="shared" si="12"/>
        <v>0</v>
      </c>
      <c r="AP40" s="5">
        <f t="shared" si="12"/>
        <v>0</v>
      </c>
      <c r="AQ40" s="5">
        <f t="shared" si="12"/>
        <v>0</v>
      </c>
      <c r="AR40" s="5">
        <f t="shared" si="12"/>
        <v>0</v>
      </c>
      <c r="AS40" s="5">
        <f t="shared" si="12"/>
        <v>0</v>
      </c>
      <c r="AT40" s="5">
        <f t="shared" si="12"/>
        <v>0</v>
      </c>
      <c r="AU40" s="5">
        <f t="shared" si="12"/>
        <v>0</v>
      </c>
      <c r="AV40" s="5">
        <f t="shared" si="12"/>
        <v>0</v>
      </c>
      <c r="AW40" s="5">
        <f t="shared" si="12"/>
        <v>0</v>
      </c>
      <c r="AX40" s="5">
        <f t="shared" si="12"/>
        <v>0</v>
      </c>
    </row>
    <row r="41" spans="1:50" ht="22.5" customHeight="1">
      <c r="A41" s="29"/>
      <c r="B41" s="5"/>
      <c r="C41" s="73"/>
      <c r="D41" s="74"/>
      <c r="E41" s="68"/>
      <c r="F41" s="68"/>
      <c r="G41" s="73"/>
      <c r="H41" s="75"/>
      <c r="I41" s="75"/>
      <c r="J41" s="75"/>
      <c r="K41" s="75"/>
      <c r="L41" s="75"/>
      <c r="M41" s="75"/>
      <c r="N41" s="75"/>
      <c r="O41" s="75"/>
      <c r="P41" s="75"/>
      <c r="Q41" s="38"/>
      <c r="R41" s="75"/>
      <c r="S41" s="75"/>
      <c r="T41" s="5"/>
      <c r="U41" s="26" t="str">
        <f t="shared" ref="U41:U72" si="15">IF(ISERROR(
IF(E41="","",YEAR(E41))),"",IF(E41="","",YEAR(E41)))</f>
        <v/>
      </c>
      <c r="V41" s="5" t="str">
        <f t="shared" ref="V41:V72" si="16">IF(ISERROR(IF(E41="","",MONTH(E41))),"",IF(E41="","",MONTH(E41)))</f>
        <v/>
      </c>
      <c r="W41" s="5" t="str">
        <f t="shared" ref="W41:W72" si="17">IF(ISERROR(IF(F41="","",MONTH(F41))),"",IF(F41="","",MONTH(F41)))</f>
        <v/>
      </c>
      <c r="X41" s="5" t="str">
        <f t="shared" ref="X41:X72" si="18">IF(ISERROR(IF(F41="","",YEAR(F41))),"",IF(F41="","",YEAR(F41)))</f>
        <v/>
      </c>
      <c r="Y41" s="5" t="str">
        <f t="shared" ref="Y41:Y72" si="19">IF(ISERROR(
IF(IF(E41="","",ROUND((F41-E41)/30,0))&lt;1,1,IF(E41="","",ROUND((F41-E41)/30,0)))),"",IF(IF(E41="","",ROUND((F41-E41)/30,0))&lt;1,1,IF(E41="","",ROUND((F41-E41)/30,0))))</f>
        <v/>
      </c>
      <c r="Z41" s="5" t="str">
        <f t="shared" ref="Z41:Z72" si="20">IF(ISERROR(D41/Y41),"",D41/Y41)</f>
        <v/>
      </c>
      <c r="AA41" s="5" t="str">
        <f t="shared" ref="AA41:AA72" si="21">IF(ISERROR(Q41/Y41),"",Q41/Y41)</f>
        <v/>
      </c>
      <c r="AB41" s="5">
        <v>36</v>
      </c>
      <c r="AC41" s="5" t="str">
        <f>IF(ISERROR(
IF(U41="","",IF(OR(U41='Cad Iniciais'!$D$6,X41='Cad Iniciais'!$D$6),'Cad Iniciais'!$D$6+AB41*1000,0))),"",IF(U41="","",IF(OR(U41='Cad Iniciais'!$D$6,X41='Cad Iniciais'!$D$6),'Cad Iniciais'!$D$6+AB41*1000,0)))</f>
        <v/>
      </c>
      <c r="AD41" s="5"/>
      <c r="AE41" s="5"/>
      <c r="AF41" s="5"/>
      <c r="AG41" s="5"/>
      <c r="AH41" s="5"/>
      <c r="AI41" s="5"/>
      <c r="AJ41" s="5"/>
      <c r="AK41" s="41" t="str">
        <f t="shared" si="13"/>
        <v/>
      </c>
      <c r="AL41" s="41" t="str">
        <f t="shared" si="14"/>
        <v/>
      </c>
      <c r="AM41" s="5">
        <f t="shared" si="12"/>
        <v>0</v>
      </c>
      <c r="AN41" s="5">
        <f t="shared" si="12"/>
        <v>0</v>
      </c>
      <c r="AO41" s="5">
        <f t="shared" si="12"/>
        <v>0</v>
      </c>
      <c r="AP41" s="5">
        <f t="shared" si="12"/>
        <v>0</v>
      </c>
      <c r="AQ41" s="5">
        <f t="shared" si="12"/>
        <v>0</v>
      </c>
      <c r="AR41" s="5">
        <f t="shared" si="12"/>
        <v>0</v>
      </c>
      <c r="AS41" s="5">
        <f t="shared" si="12"/>
        <v>0</v>
      </c>
      <c r="AT41" s="5">
        <f t="shared" si="12"/>
        <v>0</v>
      </c>
      <c r="AU41" s="5">
        <f t="shared" si="12"/>
        <v>0</v>
      </c>
      <c r="AV41" s="5">
        <f t="shared" si="12"/>
        <v>0</v>
      </c>
      <c r="AW41" s="5">
        <f t="shared" si="12"/>
        <v>0</v>
      </c>
      <c r="AX41" s="5">
        <f t="shared" si="12"/>
        <v>0</v>
      </c>
    </row>
    <row r="42" spans="1:50" ht="22.5" customHeight="1">
      <c r="A42" s="29"/>
      <c r="B42" s="5"/>
      <c r="C42" s="73"/>
      <c r="D42" s="74"/>
      <c r="E42" s="68"/>
      <c r="F42" s="68"/>
      <c r="G42" s="73"/>
      <c r="H42" s="75"/>
      <c r="I42" s="75"/>
      <c r="J42" s="75"/>
      <c r="K42" s="75"/>
      <c r="L42" s="75"/>
      <c r="M42" s="75"/>
      <c r="N42" s="75"/>
      <c r="O42" s="75"/>
      <c r="P42" s="75"/>
      <c r="Q42" s="38"/>
      <c r="R42" s="75"/>
      <c r="S42" s="75"/>
      <c r="T42" s="5"/>
      <c r="U42" s="26" t="str">
        <f t="shared" si="15"/>
        <v/>
      </c>
      <c r="V42" s="5" t="str">
        <f t="shared" si="16"/>
        <v/>
      </c>
      <c r="W42" s="5" t="str">
        <f t="shared" si="17"/>
        <v/>
      </c>
      <c r="X42" s="5" t="str">
        <f t="shared" si="18"/>
        <v/>
      </c>
      <c r="Y42" s="5" t="str">
        <f t="shared" si="19"/>
        <v/>
      </c>
      <c r="Z42" s="5" t="str">
        <f t="shared" si="20"/>
        <v/>
      </c>
      <c r="AA42" s="5" t="str">
        <f t="shared" si="21"/>
        <v/>
      </c>
      <c r="AB42" s="5">
        <v>37</v>
      </c>
      <c r="AC42" s="5" t="str">
        <f>IF(ISERROR(
IF(U42="","",IF(OR(U42='Cad Iniciais'!$D$6,X42='Cad Iniciais'!$D$6),'Cad Iniciais'!$D$6+AB42*1000,0))),"",IF(U42="","",IF(OR(U42='Cad Iniciais'!$D$6,X42='Cad Iniciais'!$D$6),'Cad Iniciais'!$D$6+AB42*1000,0)))</f>
        <v/>
      </c>
      <c r="AD42" s="5"/>
      <c r="AE42" s="5"/>
      <c r="AF42" s="5"/>
      <c r="AG42" s="5"/>
      <c r="AH42" s="5"/>
      <c r="AI42" s="5"/>
      <c r="AJ42" s="5"/>
      <c r="AK42" s="41" t="str">
        <f t="shared" si="13"/>
        <v/>
      </c>
      <c r="AL42" s="41" t="str">
        <f t="shared" si="14"/>
        <v/>
      </c>
      <c r="AM42" s="5">
        <f t="shared" si="12"/>
        <v>0</v>
      </c>
      <c r="AN42" s="5">
        <f t="shared" si="12"/>
        <v>0</v>
      </c>
      <c r="AO42" s="5">
        <f t="shared" si="12"/>
        <v>0</v>
      </c>
      <c r="AP42" s="5">
        <f t="shared" si="12"/>
        <v>0</v>
      </c>
      <c r="AQ42" s="5">
        <f t="shared" si="12"/>
        <v>0</v>
      </c>
      <c r="AR42" s="5">
        <f t="shared" si="12"/>
        <v>0</v>
      </c>
      <c r="AS42" s="5">
        <f t="shared" si="12"/>
        <v>0</v>
      </c>
      <c r="AT42" s="5">
        <f t="shared" si="12"/>
        <v>0</v>
      </c>
      <c r="AU42" s="5">
        <f t="shared" si="12"/>
        <v>0</v>
      </c>
      <c r="AV42" s="5">
        <f t="shared" si="12"/>
        <v>0</v>
      </c>
      <c r="AW42" s="5">
        <f t="shared" si="12"/>
        <v>0</v>
      </c>
      <c r="AX42" s="5">
        <f t="shared" si="12"/>
        <v>0</v>
      </c>
    </row>
    <row r="43" spans="1:50" ht="22.5" customHeight="1">
      <c r="A43" s="29"/>
      <c r="B43" s="5"/>
      <c r="C43" s="73"/>
      <c r="D43" s="74"/>
      <c r="E43" s="68"/>
      <c r="F43" s="68"/>
      <c r="G43" s="73"/>
      <c r="H43" s="75"/>
      <c r="I43" s="75"/>
      <c r="J43" s="75"/>
      <c r="K43" s="75"/>
      <c r="L43" s="75"/>
      <c r="M43" s="75"/>
      <c r="N43" s="75"/>
      <c r="O43" s="75"/>
      <c r="P43" s="75"/>
      <c r="Q43" s="38"/>
      <c r="R43" s="75"/>
      <c r="S43" s="75"/>
      <c r="T43" s="5"/>
      <c r="U43" s="26" t="str">
        <f t="shared" si="15"/>
        <v/>
      </c>
      <c r="V43" s="5" t="str">
        <f t="shared" si="16"/>
        <v/>
      </c>
      <c r="W43" s="5" t="str">
        <f t="shared" si="17"/>
        <v/>
      </c>
      <c r="X43" s="5" t="str">
        <f t="shared" si="18"/>
        <v/>
      </c>
      <c r="Y43" s="5" t="str">
        <f t="shared" si="19"/>
        <v/>
      </c>
      <c r="Z43" s="5" t="str">
        <f t="shared" si="20"/>
        <v/>
      </c>
      <c r="AA43" s="5" t="str">
        <f t="shared" si="21"/>
        <v/>
      </c>
      <c r="AB43" s="5">
        <v>38</v>
      </c>
      <c r="AC43" s="5" t="str">
        <f>IF(ISERROR(
IF(U43="","",IF(OR(U43='Cad Iniciais'!$D$6,X43='Cad Iniciais'!$D$6),'Cad Iniciais'!$D$6+AB43*1000,0))),"",IF(U43="","",IF(OR(U43='Cad Iniciais'!$D$6,X43='Cad Iniciais'!$D$6),'Cad Iniciais'!$D$6+AB43*1000,0)))</f>
        <v/>
      </c>
      <c r="AD43" s="5"/>
      <c r="AE43" s="5"/>
      <c r="AF43" s="5"/>
      <c r="AG43" s="5"/>
      <c r="AH43" s="5"/>
      <c r="AI43" s="5"/>
      <c r="AJ43" s="5"/>
      <c r="AK43" s="41" t="str">
        <f t="shared" si="13"/>
        <v/>
      </c>
      <c r="AL43" s="41" t="str">
        <f t="shared" si="14"/>
        <v/>
      </c>
      <c r="AM43" s="5">
        <f t="shared" si="12"/>
        <v>0</v>
      </c>
      <c r="AN43" s="5">
        <f t="shared" si="12"/>
        <v>0</v>
      </c>
      <c r="AO43" s="5">
        <f t="shared" si="12"/>
        <v>0</v>
      </c>
      <c r="AP43" s="5">
        <f t="shared" si="12"/>
        <v>0</v>
      </c>
      <c r="AQ43" s="5">
        <f t="shared" si="12"/>
        <v>0</v>
      </c>
      <c r="AR43" s="5">
        <f t="shared" si="12"/>
        <v>0</v>
      </c>
      <c r="AS43" s="5">
        <f t="shared" si="12"/>
        <v>0</v>
      </c>
      <c r="AT43" s="5">
        <f t="shared" si="12"/>
        <v>0</v>
      </c>
      <c r="AU43" s="5">
        <f t="shared" si="12"/>
        <v>0</v>
      </c>
      <c r="AV43" s="5">
        <f t="shared" si="12"/>
        <v>0</v>
      </c>
      <c r="AW43" s="5">
        <f t="shared" si="12"/>
        <v>0</v>
      </c>
      <c r="AX43" s="5">
        <f t="shared" si="12"/>
        <v>0</v>
      </c>
    </row>
    <row r="44" spans="1:50" ht="22.5" customHeight="1">
      <c r="A44" s="29"/>
      <c r="B44" s="5"/>
      <c r="C44" s="73"/>
      <c r="D44" s="74"/>
      <c r="E44" s="68"/>
      <c r="F44" s="68"/>
      <c r="G44" s="73"/>
      <c r="H44" s="75"/>
      <c r="I44" s="75"/>
      <c r="J44" s="75"/>
      <c r="K44" s="75"/>
      <c r="L44" s="75"/>
      <c r="M44" s="75"/>
      <c r="N44" s="75"/>
      <c r="O44" s="75"/>
      <c r="P44" s="75"/>
      <c r="Q44" s="38"/>
      <c r="R44" s="75"/>
      <c r="S44" s="75"/>
      <c r="T44" s="5"/>
      <c r="U44" s="26" t="str">
        <f t="shared" si="15"/>
        <v/>
      </c>
      <c r="V44" s="5" t="str">
        <f t="shared" si="16"/>
        <v/>
      </c>
      <c r="W44" s="5" t="str">
        <f t="shared" si="17"/>
        <v/>
      </c>
      <c r="X44" s="5" t="str">
        <f t="shared" si="18"/>
        <v/>
      </c>
      <c r="Y44" s="5" t="str">
        <f t="shared" si="19"/>
        <v/>
      </c>
      <c r="Z44" s="5" t="str">
        <f t="shared" si="20"/>
        <v/>
      </c>
      <c r="AA44" s="5" t="str">
        <f t="shared" si="21"/>
        <v/>
      </c>
      <c r="AB44" s="5">
        <v>39</v>
      </c>
      <c r="AC44" s="5" t="str">
        <f>IF(ISERROR(
IF(U44="","",IF(OR(U44='Cad Iniciais'!$D$6,X44='Cad Iniciais'!$D$6),'Cad Iniciais'!$D$6+AB44*1000,0))),"",IF(U44="","",IF(OR(U44='Cad Iniciais'!$D$6,X44='Cad Iniciais'!$D$6),'Cad Iniciais'!$D$6+AB44*1000,0)))</f>
        <v/>
      </c>
      <c r="AD44" s="5"/>
      <c r="AE44" s="5"/>
      <c r="AF44" s="5"/>
      <c r="AG44" s="5"/>
      <c r="AH44" s="5"/>
      <c r="AI44" s="5"/>
      <c r="AJ44" s="5"/>
      <c r="AK44" s="41" t="str">
        <f t="shared" si="13"/>
        <v/>
      </c>
      <c r="AL44" s="41" t="str">
        <f t="shared" si="14"/>
        <v/>
      </c>
      <c r="AM44" s="5">
        <f t="shared" si="12"/>
        <v>0</v>
      </c>
      <c r="AN44" s="5">
        <f t="shared" si="12"/>
        <v>0</v>
      </c>
      <c r="AO44" s="5">
        <f t="shared" si="12"/>
        <v>0</v>
      </c>
      <c r="AP44" s="5">
        <f t="shared" si="12"/>
        <v>0</v>
      </c>
      <c r="AQ44" s="5">
        <f t="shared" si="12"/>
        <v>0</v>
      </c>
      <c r="AR44" s="5">
        <f t="shared" si="12"/>
        <v>0</v>
      </c>
      <c r="AS44" s="5">
        <f t="shared" si="12"/>
        <v>0</v>
      </c>
      <c r="AT44" s="5">
        <f t="shared" si="12"/>
        <v>0</v>
      </c>
      <c r="AU44" s="5">
        <f t="shared" si="12"/>
        <v>0</v>
      </c>
      <c r="AV44" s="5">
        <f t="shared" si="12"/>
        <v>0</v>
      </c>
      <c r="AW44" s="5">
        <f t="shared" si="12"/>
        <v>0</v>
      </c>
      <c r="AX44" s="5">
        <f t="shared" si="12"/>
        <v>0</v>
      </c>
    </row>
    <row r="45" spans="1:50" ht="22.5" customHeight="1">
      <c r="A45" s="29"/>
      <c r="B45" s="5"/>
      <c r="C45" s="73"/>
      <c r="D45" s="74"/>
      <c r="E45" s="68"/>
      <c r="F45" s="68"/>
      <c r="G45" s="73"/>
      <c r="H45" s="75"/>
      <c r="I45" s="75"/>
      <c r="J45" s="75"/>
      <c r="K45" s="75"/>
      <c r="L45" s="75"/>
      <c r="M45" s="75"/>
      <c r="N45" s="75"/>
      <c r="O45" s="75"/>
      <c r="P45" s="75"/>
      <c r="Q45" s="38"/>
      <c r="R45" s="75"/>
      <c r="S45" s="75"/>
      <c r="T45" s="5"/>
      <c r="U45" s="26" t="str">
        <f t="shared" si="15"/>
        <v/>
      </c>
      <c r="V45" s="5" t="str">
        <f t="shared" si="16"/>
        <v/>
      </c>
      <c r="W45" s="5" t="str">
        <f t="shared" si="17"/>
        <v/>
      </c>
      <c r="X45" s="5" t="str">
        <f t="shared" si="18"/>
        <v/>
      </c>
      <c r="Y45" s="5" t="str">
        <f t="shared" si="19"/>
        <v/>
      </c>
      <c r="Z45" s="5" t="str">
        <f t="shared" si="20"/>
        <v/>
      </c>
      <c r="AA45" s="5" t="str">
        <f t="shared" si="21"/>
        <v/>
      </c>
      <c r="AB45" s="5">
        <v>40</v>
      </c>
      <c r="AC45" s="5" t="str">
        <f>IF(ISERROR(
IF(U45="","",IF(OR(U45='Cad Iniciais'!$D$6,X45='Cad Iniciais'!$D$6),'Cad Iniciais'!$D$6+AB45*1000,0))),"",IF(U45="","",IF(OR(U45='Cad Iniciais'!$D$6,X45='Cad Iniciais'!$D$6),'Cad Iniciais'!$D$6+AB45*1000,0)))</f>
        <v/>
      </c>
      <c r="AD45" s="5"/>
      <c r="AE45" s="5"/>
      <c r="AF45" s="5"/>
      <c r="AG45" s="5"/>
      <c r="AH45" s="5"/>
      <c r="AI45" s="5"/>
      <c r="AJ45" s="5"/>
      <c r="AK45" s="41" t="str">
        <f t="shared" si="13"/>
        <v/>
      </c>
      <c r="AL45" s="41" t="str">
        <f t="shared" si="14"/>
        <v/>
      </c>
      <c r="AM45" s="5">
        <f t="shared" si="12"/>
        <v>0</v>
      </c>
      <c r="AN45" s="5">
        <f t="shared" si="12"/>
        <v>0</v>
      </c>
      <c r="AO45" s="5">
        <f t="shared" si="12"/>
        <v>0</v>
      </c>
      <c r="AP45" s="5">
        <f t="shared" si="12"/>
        <v>0</v>
      </c>
      <c r="AQ45" s="5">
        <f t="shared" si="12"/>
        <v>0</v>
      </c>
      <c r="AR45" s="5">
        <f t="shared" si="12"/>
        <v>0</v>
      </c>
      <c r="AS45" s="5">
        <f t="shared" si="12"/>
        <v>0</v>
      </c>
      <c r="AT45" s="5">
        <f t="shared" si="12"/>
        <v>0</v>
      </c>
      <c r="AU45" s="5">
        <f t="shared" si="12"/>
        <v>0</v>
      </c>
      <c r="AV45" s="5">
        <f t="shared" si="12"/>
        <v>0</v>
      </c>
      <c r="AW45" s="5">
        <f t="shared" si="12"/>
        <v>0</v>
      </c>
      <c r="AX45" s="5">
        <f t="shared" si="12"/>
        <v>0</v>
      </c>
    </row>
    <row r="46" spans="1:50" ht="22.5" customHeight="1">
      <c r="A46" s="29"/>
      <c r="B46" s="5"/>
      <c r="C46" s="73"/>
      <c r="D46" s="74"/>
      <c r="E46" s="68"/>
      <c r="F46" s="68"/>
      <c r="G46" s="73"/>
      <c r="H46" s="75"/>
      <c r="I46" s="75"/>
      <c r="J46" s="75"/>
      <c r="K46" s="75"/>
      <c r="L46" s="75"/>
      <c r="M46" s="75"/>
      <c r="N46" s="75"/>
      <c r="O46" s="75"/>
      <c r="P46" s="75"/>
      <c r="Q46" s="38"/>
      <c r="R46" s="75"/>
      <c r="S46" s="75"/>
      <c r="T46" s="5"/>
      <c r="U46" s="26" t="str">
        <f t="shared" si="15"/>
        <v/>
      </c>
      <c r="V46" s="5" t="str">
        <f t="shared" si="16"/>
        <v/>
      </c>
      <c r="W46" s="5" t="str">
        <f t="shared" si="17"/>
        <v/>
      </c>
      <c r="X46" s="5" t="str">
        <f t="shared" si="18"/>
        <v/>
      </c>
      <c r="Y46" s="5" t="str">
        <f t="shared" si="19"/>
        <v/>
      </c>
      <c r="Z46" s="5" t="str">
        <f t="shared" si="20"/>
        <v/>
      </c>
      <c r="AA46" s="5" t="str">
        <f t="shared" si="21"/>
        <v/>
      </c>
      <c r="AB46" s="5">
        <v>41</v>
      </c>
      <c r="AC46" s="5" t="str">
        <f>IF(ISERROR(
IF(U46="","",IF(OR(U46='Cad Iniciais'!$D$6,X46='Cad Iniciais'!$D$6),'Cad Iniciais'!$D$6+AB46*1000,0))),"",IF(U46="","",IF(OR(U46='Cad Iniciais'!$D$6,X46='Cad Iniciais'!$D$6),'Cad Iniciais'!$D$6+AB46*1000,0)))</f>
        <v/>
      </c>
      <c r="AD46" s="5"/>
      <c r="AE46" s="5"/>
      <c r="AF46" s="5"/>
      <c r="AG46" s="5"/>
      <c r="AH46" s="5"/>
      <c r="AI46" s="5"/>
      <c r="AJ46" s="5"/>
      <c r="AK46" s="41" t="str">
        <f t="shared" si="13"/>
        <v/>
      </c>
      <c r="AL46" s="41" t="str">
        <f t="shared" si="14"/>
        <v/>
      </c>
      <c r="AM46" s="5">
        <f t="shared" ref="AM46:AX55" si="22">IFERROR(IF(AND($AK46&lt;=AM$3,$AL46&gt;=AM$3),1,0),0)</f>
        <v>0</v>
      </c>
      <c r="AN46" s="5">
        <f t="shared" si="22"/>
        <v>0</v>
      </c>
      <c r="AO46" s="5">
        <f t="shared" si="22"/>
        <v>0</v>
      </c>
      <c r="AP46" s="5">
        <f t="shared" si="22"/>
        <v>0</v>
      </c>
      <c r="AQ46" s="5">
        <f t="shared" si="22"/>
        <v>0</v>
      </c>
      <c r="AR46" s="5">
        <f t="shared" si="22"/>
        <v>0</v>
      </c>
      <c r="AS46" s="5">
        <f t="shared" si="22"/>
        <v>0</v>
      </c>
      <c r="AT46" s="5">
        <f t="shared" si="22"/>
        <v>0</v>
      </c>
      <c r="AU46" s="5">
        <f t="shared" si="22"/>
        <v>0</v>
      </c>
      <c r="AV46" s="5">
        <f t="shared" si="22"/>
        <v>0</v>
      </c>
      <c r="AW46" s="5">
        <f t="shared" si="22"/>
        <v>0</v>
      </c>
      <c r="AX46" s="5">
        <f t="shared" si="22"/>
        <v>0</v>
      </c>
    </row>
    <row r="47" spans="1:50" ht="22.5" customHeight="1">
      <c r="A47" s="29"/>
      <c r="B47" s="5"/>
      <c r="C47" s="73"/>
      <c r="D47" s="74"/>
      <c r="E47" s="68"/>
      <c r="F47" s="68"/>
      <c r="G47" s="73"/>
      <c r="H47" s="75"/>
      <c r="I47" s="75"/>
      <c r="J47" s="75"/>
      <c r="K47" s="75"/>
      <c r="L47" s="75"/>
      <c r="M47" s="75"/>
      <c r="N47" s="75"/>
      <c r="O47" s="75"/>
      <c r="P47" s="75"/>
      <c r="Q47" s="38"/>
      <c r="R47" s="75"/>
      <c r="S47" s="75"/>
      <c r="T47" s="5"/>
      <c r="U47" s="26" t="str">
        <f t="shared" si="15"/>
        <v/>
      </c>
      <c r="V47" s="5" t="str">
        <f t="shared" si="16"/>
        <v/>
      </c>
      <c r="W47" s="5" t="str">
        <f t="shared" si="17"/>
        <v/>
      </c>
      <c r="X47" s="5" t="str">
        <f t="shared" si="18"/>
        <v/>
      </c>
      <c r="Y47" s="5" t="str">
        <f t="shared" si="19"/>
        <v/>
      </c>
      <c r="Z47" s="5" t="str">
        <f t="shared" si="20"/>
        <v/>
      </c>
      <c r="AA47" s="5" t="str">
        <f t="shared" si="21"/>
        <v/>
      </c>
      <c r="AB47" s="5">
        <v>42</v>
      </c>
      <c r="AC47" s="5" t="str">
        <f>IF(ISERROR(
IF(U47="","",IF(OR(U47='Cad Iniciais'!$D$6,X47='Cad Iniciais'!$D$6),'Cad Iniciais'!$D$6+AB47*1000,0))),"",IF(U47="","",IF(OR(U47='Cad Iniciais'!$D$6,X47='Cad Iniciais'!$D$6),'Cad Iniciais'!$D$6+AB47*1000,0)))</f>
        <v/>
      </c>
      <c r="AD47" s="5"/>
      <c r="AE47" s="5"/>
      <c r="AF47" s="5"/>
      <c r="AG47" s="5"/>
      <c r="AH47" s="5"/>
      <c r="AI47" s="5"/>
      <c r="AJ47" s="5"/>
      <c r="AK47" s="41" t="str">
        <f t="shared" si="13"/>
        <v/>
      </c>
      <c r="AL47" s="41" t="str">
        <f t="shared" si="14"/>
        <v/>
      </c>
      <c r="AM47" s="5">
        <f t="shared" si="22"/>
        <v>0</v>
      </c>
      <c r="AN47" s="5">
        <f t="shared" si="22"/>
        <v>0</v>
      </c>
      <c r="AO47" s="5">
        <f t="shared" si="22"/>
        <v>0</v>
      </c>
      <c r="AP47" s="5">
        <f t="shared" si="22"/>
        <v>0</v>
      </c>
      <c r="AQ47" s="5">
        <f t="shared" si="22"/>
        <v>0</v>
      </c>
      <c r="AR47" s="5">
        <f t="shared" si="22"/>
        <v>0</v>
      </c>
      <c r="AS47" s="5">
        <f t="shared" si="22"/>
        <v>0</v>
      </c>
      <c r="AT47" s="5">
        <f t="shared" si="22"/>
        <v>0</v>
      </c>
      <c r="AU47" s="5">
        <f t="shared" si="22"/>
        <v>0</v>
      </c>
      <c r="AV47" s="5">
        <f t="shared" si="22"/>
        <v>0</v>
      </c>
      <c r="AW47" s="5">
        <f t="shared" si="22"/>
        <v>0</v>
      </c>
      <c r="AX47" s="5">
        <f t="shared" si="22"/>
        <v>0</v>
      </c>
    </row>
    <row r="48" spans="1:50" ht="22.5" customHeight="1">
      <c r="A48" s="29"/>
      <c r="B48" s="5"/>
      <c r="C48" s="73"/>
      <c r="D48" s="74"/>
      <c r="E48" s="68"/>
      <c r="F48" s="68"/>
      <c r="G48" s="73"/>
      <c r="H48" s="75"/>
      <c r="I48" s="75"/>
      <c r="J48" s="75"/>
      <c r="K48" s="75"/>
      <c r="L48" s="75"/>
      <c r="M48" s="75"/>
      <c r="N48" s="75"/>
      <c r="O48" s="75"/>
      <c r="P48" s="75"/>
      <c r="Q48" s="38"/>
      <c r="R48" s="75"/>
      <c r="S48" s="75"/>
      <c r="T48" s="5"/>
      <c r="U48" s="26" t="str">
        <f t="shared" si="15"/>
        <v/>
      </c>
      <c r="V48" s="5" t="str">
        <f t="shared" si="16"/>
        <v/>
      </c>
      <c r="W48" s="5" t="str">
        <f t="shared" si="17"/>
        <v/>
      </c>
      <c r="X48" s="5" t="str">
        <f t="shared" si="18"/>
        <v/>
      </c>
      <c r="Y48" s="5" t="str">
        <f t="shared" si="19"/>
        <v/>
      </c>
      <c r="Z48" s="5" t="str">
        <f t="shared" si="20"/>
        <v/>
      </c>
      <c r="AA48" s="5" t="str">
        <f t="shared" si="21"/>
        <v/>
      </c>
      <c r="AB48" s="5">
        <v>43</v>
      </c>
      <c r="AC48" s="5" t="str">
        <f>IF(ISERROR(
IF(U48="","",IF(OR(U48='Cad Iniciais'!$D$6,X48='Cad Iniciais'!$D$6),'Cad Iniciais'!$D$6+AB48*1000,0))),"",IF(U48="","",IF(OR(U48='Cad Iniciais'!$D$6,X48='Cad Iniciais'!$D$6),'Cad Iniciais'!$D$6+AB48*1000,0)))</f>
        <v/>
      </c>
      <c r="AD48" s="5"/>
      <c r="AE48" s="5"/>
      <c r="AF48" s="5"/>
      <c r="AG48" s="5"/>
      <c r="AH48" s="5"/>
      <c r="AI48" s="5"/>
      <c r="AJ48" s="5"/>
      <c r="AK48" s="41" t="str">
        <f t="shared" si="13"/>
        <v/>
      </c>
      <c r="AL48" s="41" t="str">
        <f t="shared" si="14"/>
        <v/>
      </c>
      <c r="AM48" s="5">
        <f t="shared" si="22"/>
        <v>0</v>
      </c>
      <c r="AN48" s="5">
        <f t="shared" si="22"/>
        <v>0</v>
      </c>
      <c r="AO48" s="5">
        <f t="shared" si="22"/>
        <v>0</v>
      </c>
      <c r="AP48" s="5">
        <f t="shared" si="22"/>
        <v>0</v>
      </c>
      <c r="AQ48" s="5">
        <f t="shared" si="22"/>
        <v>0</v>
      </c>
      <c r="AR48" s="5">
        <f t="shared" si="22"/>
        <v>0</v>
      </c>
      <c r="AS48" s="5">
        <f t="shared" si="22"/>
        <v>0</v>
      </c>
      <c r="AT48" s="5">
        <f t="shared" si="22"/>
        <v>0</v>
      </c>
      <c r="AU48" s="5">
        <f t="shared" si="22"/>
        <v>0</v>
      </c>
      <c r="AV48" s="5">
        <f t="shared" si="22"/>
        <v>0</v>
      </c>
      <c r="AW48" s="5">
        <f t="shared" si="22"/>
        <v>0</v>
      </c>
      <c r="AX48" s="5">
        <f t="shared" si="22"/>
        <v>0</v>
      </c>
    </row>
    <row r="49" spans="1:50" ht="22.5" customHeight="1">
      <c r="A49" s="29"/>
      <c r="B49" s="5"/>
      <c r="C49" s="73"/>
      <c r="D49" s="74"/>
      <c r="E49" s="68"/>
      <c r="F49" s="68"/>
      <c r="G49" s="73"/>
      <c r="H49" s="75"/>
      <c r="I49" s="75"/>
      <c r="J49" s="75"/>
      <c r="K49" s="75"/>
      <c r="L49" s="75"/>
      <c r="M49" s="75"/>
      <c r="N49" s="75"/>
      <c r="O49" s="75"/>
      <c r="P49" s="75"/>
      <c r="Q49" s="38"/>
      <c r="R49" s="75"/>
      <c r="S49" s="75"/>
      <c r="T49" s="5"/>
      <c r="U49" s="26" t="str">
        <f t="shared" si="15"/>
        <v/>
      </c>
      <c r="V49" s="5" t="str">
        <f t="shared" si="16"/>
        <v/>
      </c>
      <c r="W49" s="5" t="str">
        <f t="shared" si="17"/>
        <v/>
      </c>
      <c r="X49" s="5" t="str">
        <f t="shared" si="18"/>
        <v/>
      </c>
      <c r="Y49" s="5" t="str">
        <f t="shared" si="19"/>
        <v/>
      </c>
      <c r="Z49" s="5" t="str">
        <f t="shared" si="20"/>
        <v/>
      </c>
      <c r="AA49" s="5" t="str">
        <f t="shared" si="21"/>
        <v/>
      </c>
      <c r="AB49" s="5">
        <v>44</v>
      </c>
      <c r="AC49" s="5" t="str">
        <f>IF(ISERROR(
IF(U49="","",IF(OR(U49='Cad Iniciais'!$D$6,X49='Cad Iniciais'!$D$6),'Cad Iniciais'!$D$6+AB49*1000,0))),"",IF(U49="","",IF(OR(U49='Cad Iniciais'!$D$6,X49='Cad Iniciais'!$D$6),'Cad Iniciais'!$D$6+AB49*1000,0)))</f>
        <v/>
      </c>
      <c r="AD49" s="5"/>
      <c r="AE49" s="5"/>
      <c r="AF49" s="5"/>
      <c r="AG49" s="5"/>
      <c r="AH49" s="5"/>
      <c r="AI49" s="5"/>
      <c r="AJ49" s="5"/>
      <c r="AK49" s="41" t="str">
        <f t="shared" si="13"/>
        <v/>
      </c>
      <c r="AL49" s="41" t="str">
        <f t="shared" si="14"/>
        <v/>
      </c>
      <c r="AM49" s="5">
        <f t="shared" si="22"/>
        <v>0</v>
      </c>
      <c r="AN49" s="5">
        <f t="shared" si="22"/>
        <v>0</v>
      </c>
      <c r="AO49" s="5">
        <f t="shared" si="22"/>
        <v>0</v>
      </c>
      <c r="AP49" s="5">
        <f t="shared" si="22"/>
        <v>0</v>
      </c>
      <c r="AQ49" s="5">
        <f t="shared" si="22"/>
        <v>0</v>
      </c>
      <c r="AR49" s="5">
        <f t="shared" si="22"/>
        <v>0</v>
      </c>
      <c r="AS49" s="5">
        <f t="shared" si="22"/>
        <v>0</v>
      </c>
      <c r="AT49" s="5">
        <f t="shared" si="22"/>
        <v>0</v>
      </c>
      <c r="AU49" s="5">
        <f t="shared" si="22"/>
        <v>0</v>
      </c>
      <c r="AV49" s="5">
        <f t="shared" si="22"/>
        <v>0</v>
      </c>
      <c r="AW49" s="5">
        <f t="shared" si="22"/>
        <v>0</v>
      </c>
      <c r="AX49" s="5">
        <f t="shared" si="22"/>
        <v>0</v>
      </c>
    </row>
    <row r="50" spans="1:50" ht="22.5" customHeight="1">
      <c r="A50" s="29"/>
      <c r="B50" s="5"/>
      <c r="C50" s="73"/>
      <c r="D50" s="74"/>
      <c r="E50" s="68"/>
      <c r="F50" s="68"/>
      <c r="G50" s="73"/>
      <c r="H50" s="75"/>
      <c r="I50" s="75"/>
      <c r="J50" s="75"/>
      <c r="K50" s="75"/>
      <c r="L50" s="75"/>
      <c r="M50" s="75"/>
      <c r="N50" s="75"/>
      <c r="O50" s="75"/>
      <c r="P50" s="75"/>
      <c r="Q50" s="38"/>
      <c r="R50" s="75"/>
      <c r="S50" s="75"/>
      <c r="T50" s="5"/>
      <c r="U50" s="26" t="str">
        <f t="shared" si="15"/>
        <v/>
      </c>
      <c r="V50" s="5" t="str">
        <f t="shared" si="16"/>
        <v/>
      </c>
      <c r="W50" s="5" t="str">
        <f t="shared" si="17"/>
        <v/>
      </c>
      <c r="X50" s="5" t="str">
        <f t="shared" si="18"/>
        <v/>
      </c>
      <c r="Y50" s="5" t="str">
        <f t="shared" si="19"/>
        <v/>
      </c>
      <c r="Z50" s="5" t="str">
        <f t="shared" si="20"/>
        <v/>
      </c>
      <c r="AA50" s="5" t="str">
        <f t="shared" si="21"/>
        <v/>
      </c>
      <c r="AB50" s="5">
        <v>45</v>
      </c>
      <c r="AC50" s="5" t="str">
        <f>IF(ISERROR(
IF(U50="","",IF(OR(U50='Cad Iniciais'!$D$6,X50='Cad Iniciais'!$D$6),'Cad Iniciais'!$D$6+AB50*1000,0))),"",IF(U50="","",IF(OR(U50='Cad Iniciais'!$D$6,X50='Cad Iniciais'!$D$6),'Cad Iniciais'!$D$6+AB50*1000,0)))</f>
        <v/>
      </c>
      <c r="AD50" s="5"/>
      <c r="AE50" s="5"/>
      <c r="AF50" s="5"/>
      <c r="AG50" s="5"/>
      <c r="AH50" s="5"/>
      <c r="AI50" s="5"/>
      <c r="AJ50" s="5"/>
      <c r="AK50" s="41" t="str">
        <f t="shared" si="13"/>
        <v/>
      </c>
      <c r="AL50" s="41" t="str">
        <f t="shared" si="14"/>
        <v/>
      </c>
      <c r="AM50" s="5">
        <f t="shared" si="22"/>
        <v>0</v>
      </c>
      <c r="AN50" s="5">
        <f t="shared" si="22"/>
        <v>0</v>
      </c>
      <c r="AO50" s="5">
        <f t="shared" si="22"/>
        <v>0</v>
      </c>
      <c r="AP50" s="5">
        <f t="shared" si="22"/>
        <v>0</v>
      </c>
      <c r="AQ50" s="5">
        <f t="shared" si="22"/>
        <v>0</v>
      </c>
      <c r="AR50" s="5">
        <f t="shared" si="22"/>
        <v>0</v>
      </c>
      <c r="AS50" s="5">
        <f t="shared" si="22"/>
        <v>0</v>
      </c>
      <c r="AT50" s="5">
        <f t="shared" si="22"/>
        <v>0</v>
      </c>
      <c r="AU50" s="5">
        <f t="shared" si="22"/>
        <v>0</v>
      </c>
      <c r="AV50" s="5">
        <f t="shared" si="22"/>
        <v>0</v>
      </c>
      <c r="AW50" s="5">
        <f t="shared" si="22"/>
        <v>0</v>
      </c>
      <c r="AX50" s="5">
        <f t="shared" si="22"/>
        <v>0</v>
      </c>
    </row>
    <row r="51" spans="1:50" ht="22.5" customHeight="1">
      <c r="A51" s="29"/>
      <c r="B51" s="5"/>
      <c r="C51" s="73"/>
      <c r="D51" s="74"/>
      <c r="E51" s="68"/>
      <c r="F51" s="68"/>
      <c r="G51" s="73"/>
      <c r="H51" s="75"/>
      <c r="I51" s="75"/>
      <c r="J51" s="75"/>
      <c r="K51" s="75"/>
      <c r="L51" s="75"/>
      <c r="M51" s="75"/>
      <c r="N51" s="75"/>
      <c r="O51" s="75"/>
      <c r="P51" s="75"/>
      <c r="Q51" s="38"/>
      <c r="R51" s="75"/>
      <c r="S51" s="75"/>
      <c r="T51" s="5"/>
      <c r="U51" s="26" t="str">
        <f t="shared" si="15"/>
        <v/>
      </c>
      <c r="V51" s="5" t="str">
        <f t="shared" si="16"/>
        <v/>
      </c>
      <c r="W51" s="5" t="str">
        <f t="shared" si="17"/>
        <v/>
      </c>
      <c r="X51" s="5" t="str">
        <f t="shared" si="18"/>
        <v/>
      </c>
      <c r="Y51" s="5" t="str">
        <f t="shared" si="19"/>
        <v/>
      </c>
      <c r="Z51" s="5" t="str">
        <f t="shared" si="20"/>
        <v/>
      </c>
      <c r="AA51" s="5" t="str">
        <f t="shared" si="21"/>
        <v/>
      </c>
      <c r="AB51" s="5">
        <v>46</v>
      </c>
      <c r="AC51" s="5" t="str">
        <f>IF(ISERROR(
IF(U51="","",IF(OR(U51='Cad Iniciais'!$D$6,X51='Cad Iniciais'!$D$6),'Cad Iniciais'!$D$6+AB51*1000,0))),"",IF(U51="","",IF(OR(U51='Cad Iniciais'!$D$6,X51='Cad Iniciais'!$D$6),'Cad Iniciais'!$D$6+AB51*1000,0)))</f>
        <v/>
      </c>
      <c r="AD51" s="5"/>
      <c r="AE51" s="5"/>
      <c r="AF51" s="5"/>
      <c r="AG51" s="5"/>
      <c r="AH51" s="5"/>
      <c r="AI51" s="5"/>
      <c r="AJ51" s="5"/>
      <c r="AK51" s="41" t="str">
        <f t="shared" si="13"/>
        <v/>
      </c>
      <c r="AL51" s="41" t="str">
        <f t="shared" si="14"/>
        <v/>
      </c>
      <c r="AM51" s="5">
        <f t="shared" si="22"/>
        <v>0</v>
      </c>
      <c r="AN51" s="5">
        <f t="shared" si="22"/>
        <v>0</v>
      </c>
      <c r="AO51" s="5">
        <f t="shared" si="22"/>
        <v>0</v>
      </c>
      <c r="AP51" s="5">
        <f t="shared" si="22"/>
        <v>0</v>
      </c>
      <c r="AQ51" s="5">
        <f t="shared" si="22"/>
        <v>0</v>
      </c>
      <c r="AR51" s="5">
        <f t="shared" si="22"/>
        <v>0</v>
      </c>
      <c r="AS51" s="5">
        <f t="shared" si="22"/>
        <v>0</v>
      </c>
      <c r="AT51" s="5">
        <f t="shared" si="22"/>
        <v>0</v>
      </c>
      <c r="AU51" s="5">
        <f t="shared" si="22"/>
        <v>0</v>
      </c>
      <c r="AV51" s="5">
        <f t="shared" si="22"/>
        <v>0</v>
      </c>
      <c r="AW51" s="5">
        <f t="shared" si="22"/>
        <v>0</v>
      </c>
      <c r="AX51" s="5">
        <f t="shared" si="22"/>
        <v>0</v>
      </c>
    </row>
    <row r="52" spans="1:50" ht="22.5" customHeight="1">
      <c r="A52" s="29"/>
      <c r="B52" s="5"/>
      <c r="C52" s="73"/>
      <c r="D52" s="74"/>
      <c r="E52" s="68"/>
      <c r="F52" s="68"/>
      <c r="G52" s="73"/>
      <c r="H52" s="75"/>
      <c r="I52" s="75"/>
      <c r="J52" s="75"/>
      <c r="K52" s="75"/>
      <c r="L52" s="75"/>
      <c r="M52" s="75"/>
      <c r="N52" s="75"/>
      <c r="O52" s="75"/>
      <c r="P52" s="75"/>
      <c r="Q52" s="38"/>
      <c r="R52" s="75"/>
      <c r="S52" s="75"/>
      <c r="T52" s="5"/>
      <c r="U52" s="26" t="str">
        <f t="shared" si="15"/>
        <v/>
      </c>
      <c r="V52" s="5" t="str">
        <f t="shared" si="16"/>
        <v/>
      </c>
      <c r="W52" s="5" t="str">
        <f t="shared" si="17"/>
        <v/>
      </c>
      <c r="X52" s="5" t="str">
        <f t="shared" si="18"/>
        <v/>
      </c>
      <c r="Y52" s="5" t="str">
        <f t="shared" si="19"/>
        <v/>
      </c>
      <c r="Z52" s="5" t="str">
        <f t="shared" si="20"/>
        <v/>
      </c>
      <c r="AA52" s="5" t="str">
        <f t="shared" si="21"/>
        <v/>
      </c>
      <c r="AB52" s="5">
        <v>47</v>
      </c>
      <c r="AC52" s="5" t="str">
        <f>IF(ISERROR(
IF(U52="","",IF(OR(U52='Cad Iniciais'!$D$6,X52='Cad Iniciais'!$D$6),'Cad Iniciais'!$D$6+AB52*1000,0))),"",IF(U52="","",IF(OR(U52='Cad Iniciais'!$D$6,X52='Cad Iniciais'!$D$6),'Cad Iniciais'!$D$6+AB52*1000,0)))</f>
        <v/>
      </c>
      <c r="AD52" s="5"/>
      <c r="AE52" s="5"/>
      <c r="AF52" s="5"/>
      <c r="AG52" s="5"/>
      <c r="AH52" s="5"/>
      <c r="AI52" s="5"/>
      <c r="AJ52" s="5"/>
      <c r="AK52" s="41" t="str">
        <f t="shared" si="13"/>
        <v/>
      </c>
      <c r="AL52" s="41" t="str">
        <f t="shared" si="14"/>
        <v/>
      </c>
      <c r="AM52" s="5">
        <f t="shared" si="22"/>
        <v>0</v>
      </c>
      <c r="AN52" s="5">
        <f t="shared" si="22"/>
        <v>0</v>
      </c>
      <c r="AO52" s="5">
        <f t="shared" si="22"/>
        <v>0</v>
      </c>
      <c r="AP52" s="5">
        <f t="shared" si="22"/>
        <v>0</v>
      </c>
      <c r="AQ52" s="5">
        <f t="shared" si="22"/>
        <v>0</v>
      </c>
      <c r="AR52" s="5">
        <f t="shared" si="22"/>
        <v>0</v>
      </c>
      <c r="AS52" s="5">
        <f t="shared" si="22"/>
        <v>0</v>
      </c>
      <c r="AT52" s="5">
        <f t="shared" si="22"/>
        <v>0</v>
      </c>
      <c r="AU52" s="5">
        <f t="shared" si="22"/>
        <v>0</v>
      </c>
      <c r="AV52" s="5">
        <f t="shared" si="22"/>
        <v>0</v>
      </c>
      <c r="AW52" s="5">
        <f t="shared" si="22"/>
        <v>0</v>
      </c>
      <c r="AX52" s="5">
        <f t="shared" si="22"/>
        <v>0</v>
      </c>
    </row>
    <row r="53" spans="1:50" ht="22.5" customHeight="1">
      <c r="A53" s="29"/>
      <c r="B53" s="5"/>
      <c r="C53" s="73"/>
      <c r="D53" s="74"/>
      <c r="E53" s="68"/>
      <c r="F53" s="68"/>
      <c r="G53" s="73"/>
      <c r="H53" s="75"/>
      <c r="I53" s="75"/>
      <c r="J53" s="75"/>
      <c r="K53" s="75"/>
      <c r="L53" s="75"/>
      <c r="M53" s="75"/>
      <c r="N53" s="75"/>
      <c r="O53" s="75"/>
      <c r="P53" s="75"/>
      <c r="Q53" s="38"/>
      <c r="R53" s="75"/>
      <c r="S53" s="75"/>
      <c r="T53" s="5"/>
      <c r="U53" s="26" t="str">
        <f t="shared" si="15"/>
        <v/>
      </c>
      <c r="V53" s="5" t="str">
        <f t="shared" si="16"/>
        <v/>
      </c>
      <c r="W53" s="5" t="str">
        <f t="shared" si="17"/>
        <v/>
      </c>
      <c r="X53" s="5" t="str">
        <f t="shared" si="18"/>
        <v/>
      </c>
      <c r="Y53" s="5" t="str">
        <f t="shared" si="19"/>
        <v/>
      </c>
      <c r="Z53" s="5" t="str">
        <f t="shared" si="20"/>
        <v/>
      </c>
      <c r="AA53" s="5" t="str">
        <f t="shared" si="21"/>
        <v/>
      </c>
      <c r="AB53" s="5">
        <v>48</v>
      </c>
      <c r="AC53" s="5" t="str">
        <f>IF(ISERROR(
IF(U53="","",IF(OR(U53='Cad Iniciais'!$D$6,X53='Cad Iniciais'!$D$6),'Cad Iniciais'!$D$6+AB53*1000,0))),"",IF(U53="","",IF(OR(U53='Cad Iniciais'!$D$6,X53='Cad Iniciais'!$D$6),'Cad Iniciais'!$D$6+AB53*1000,0)))</f>
        <v/>
      </c>
      <c r="AD53" s="5"/>
      <c r="AE53" s="5"/>
      <c r="AF53" s="5"/>
      <c r="AG53" s="5"/>
      <c r="AH53" s="5"/>
      <c r="AI53" s="5"/>
      <c r="AJ53" s="5"/>
      <c r="AK53" s="41" t="str">
        <f t="shared" si="13"/>
        <v/>
      </c>
      <c r="AL53" s="41" t="str">
        <f t="shared" si="14"/>
        <v/>
      </c>
      <c r="AM53" s="5">
        <f t="shared" si="22"/>
        <v>0</v>
      </c>
      <c r="AN53" s="5">
        <f t="shared" si="22"/>
        <v>0</v>
      </c>
      <c r="AO53" s="5">
        <f t="shared" si="22"/>
        <v>0</v>
      </c>
      <c r="AP53" s="5">
        <f t="shared" si="22"/>
        <v>0</v>
      </c>
      <c r="AQ53" s="5">
        <f t="shared" si="22"/>
        <v>0</v>
      </c>
      <c r="AR53" s="5">
        <f t="shared" si="22"/>
        <v>0</v>
      </c>
      <c r="AS53" s="5">
        <f t="shared" si="22"/>
        <v>0</v>
      </c>
      <c r="AT53" s="5">
        <f t="shared" si="22"/>
        <v>0</v>
      </c>
      <c r="AU53" s="5">
        <f t="shared" si="22"/>
        <v>0</v>
      </c>
      <c r="AV53" s="5">
        <f t="shared" si="22"/>
        <v>0</v>
      </c>
      <c r="AW53" s="5">
        <f t="shared" si="22"/>
        <v>0</v>
      </c>
      <c r="AX53" s="5">
        <f t="shared" si="22"/>
        <v>0</v>
      </c>
    </row>
    <row r="54" spans="1:50" ht="22.5" customHeight="1">
      <c r="A54" s="29"/>
      <c r="B54" s="5"/>
      <c r="C54" s="73"/>
      <c r="D54" s="74"/>
      <c r="E54" s="68"/>
      <c r="F54" s="68"/>
      <c r="G54" s="73"/>
      <c r="H54" s="75"/>
      <c r="I54" s="75"/>
      <c r="J54" s="75"/>
      <c r="K54" s="75"/>
      <c r="L54" s="75"/>
      <c r="M54" s="75"/>
      <c r="N54" s="75"/>
      <c r="O54" s="75"/>
      <c r="P54" s="75"/>
      <c r="Q54" s="38"/>
      <c r="R54" s="75"/>
      <c r="S54" s="75"/>
      <c r="T54" s="5"/>
      <c r="U54" s="26" t="str">
        <f t="shared" si="15"/>
        <v/>
      </c>
      <c r="V54" s="5" t="str">
        <f t="shared" si="16"/>
        <v/>
      </c>
      <c r="W54" s="5" t="str">
        <f t="shared" si="17"/>
        <v/>
      </c>
      <c r="X54" s="5" t="str">
        <f t="shared" si="18"/>
        <v/>
      </c>
      <c r="Y54" s="5" t="str">
        <f t="shared" si="19"/>
        <v/>
      </c>
      <c r="Z54" s="5" t="str">
        <f t="shared" si="20"/>
        <v/>
      </c>
      <c r="AA54" s="5" t="str">
        <f t="shared" si="21"/>
        <v/>
      </c>
      <c r="AB54" s="5">
        <v>49</v>
      </c>
      <c r="AC54" s="5" t="str">
        <f>IF(ISERROR(
IF(U54="","",IF(OR(U54='Cad Iniciais'!$D$6,X54='Cad Iniciais'!$D$6),'Cad Iniciais'!$D$6+AB54*1000,0))),"",IF(U54="","",IF(OR(U54='Cad Iniciais'!$D$6,X54='Cad Iniciais'!$D$6),'Cad Iniciais'!$D$6+AB54*1000,0)))</f>
        <v/>
      </c>
      <c r="AD54" s="5"/>
      <c r="AE54" s="5"/>
      <c r="AF54" s="5"/>
      <c r="AG54" s="5"/>
      <c r="AH54" s="5"/>
      <c r="AI54" s="5"/>
      <c r="AJ54" s="5"/>
      <c r="AK54" s="41" t="str">
        <f t="shared" si="13"/>
        <v/>
      </c>
      <c r="AL54" s="41" t="str">
        <f t="shared" si="14"/>
        <v/>
      </c>
      <c r="AM54" s="5">
        <f t="shared" si="22"/>
        <v>0</v>
      </c>
      <c r="AN54" s="5">
        <f t="shared" si="22"/>
        <v>0</v>
      </c>
      <c r="AO54" s="5">
        <f t="shared" si="22"/>
        <v>0</v>
      </c>
      <c r="AP54" s="5">
        <f t="shared" si="22"/>
        <v>0</v>
      </c>
      <c r="AQ54" s="5">
        <f t="shared" si="22"/>
        <v>0</v>
      </c>
      <c r="AR54" s="5">
        <f t="shared" si="22"/>
        <v>0</v>
      </c>
      <c r="AS54" s="5">
        <f t="shared" si="22"/>
        <v>0</v>
      </c>
      <c r="AT54" s="5">
        <f t="shared" si="22"/>
        <v>0</v>
      </c>
      <c r="AU54" s="5">
        <f t="shared" si="22"/>
        <v>0</v>
      </c>
      <c r="AV54" s="5">
        <f t="shared" si="22"/>
        <v>0</v>
      </c>
      <c r="AW54" s="5">
        <f t="shared" si="22"/>
        <v>0</v>
      </c>
      <c r="AX54" s="5">
        <f t="shared" si="22"/>
        <v>0</v>
      </c>
    </row>
    <row r="55" spans="1:50" ht="22.5" customHeight="1">
      <c r="A55" s="29"/>
      <c r="B55" s="5"/>
      <c r="C55" s="73"/>
      <c r="D55" s="74"/>
      <c r="E55" s="68"/>
      <c r="F55" s="68"/>
      <c r="G55" s="73"/>
      <c r="H55" s="75"/>
      <c r="I55" s="75"/>
      <c r="J55" s="75"/>
      <c r="K55" s="75"/>
      <c r="L55" s="75"/>
      <c r="M55" s="75"/>
      <c r="N55" s="75"/>
      <c r="O55" s="75"/>
      <c r="P55" s="75"/>
      <c r="Q55" s="38"/>
      <c r="R55" s="75"/>
      <c r="S55" s="75"/>
      <c r="T55" s="5"/>
      <c r="U55" s="26" t="str">
        <f t="shared" si="15"/>
        <v/>
      </c>
      <c r="V55" s="5" t="str">
        <f t="shared" si="16"/>
        <v/>
      </c>
      <c r="W55" s="5" t="str">
        <f t="shared" si="17"/>
        <v/>
      </c>
      <c r="X55" s="5" t="str">
        <f t="shared" si="18"/>
        <v/>
      </c>
      <c r="Y55" s="5" t="str">
        <f t="shared" si="19"/>
        <v/>
      </c>
      <c r="Z55" s="5" t="str">
        <f t="shared" si="20"/>
        <v/>
      </c>
      <c r="AA55" s="5" t="str">
        <f t="shared" si="21"/>
        <v/>
      </c>
      <c r="AB55" s="5">
        <v>50</v>
      </c>
      <c r="AC55" s="5" t="str">
        <f>IF(ISERROR(
IF(U55="","",IF(OR(U55='Cad Iniciais'!$D$6,X55='Cad Iniciais'!$D$6),'Cad Iniciais'!$D$6+AB55*1000,0))),"",IF(U55="","",IF(OR(U55='Cad Iniciais'!$D$6,X55='Cad Iniciais'!$D$6),'Cad Iniciais'!$D$6+AB55*1000,0)))</f>
        <v/>
      </c>
      <c r="AD55" s="5"/>
      <c r="AE55" s="5"/>
      <c r="AF55" s="5"/>
      <c r="AG55" s="5"/>
      <c r="AH55" s="5"/>
      <c r="AI55" s="5"/>
      <c r="AJ55" s="5"/>
      <c r="AK55" s="41" t="str">
        <f t="shared" si="13"/>
        <v/>
      </c>
      <c r="AL55" s="41" t="str">
        <f t="shared" si="14"/>
        <v/>
      </c>
      <c r="AM55" s="5">
        <f t="shared" si="22"/>
        <v>0</v>
      </c>
      <c r="AN55" s="5">
        <f t="shared" si="22"/>
        <v>0</v>
      </c>
      <c r="AO55" s="5">
        <f t="shared" si="22"/>
        <v>0</v>
      </c>
      <c r="AP55" s="5">
        <f t="shared" si="22"/>
        <v>0</v>
      </c>
      <c r="AQ55" s="5">
        <f t="shared" si="22"/>
        <v>0</v>
      </c>
      <c r="AR55" s="5">
        <f t="shared" si="22"/>
        <v>0</v>
      </c>
      <c r="AS55" s="5">
        <f t="shared" si="22"/>
        <v>0</v>
      </c>
      <c r="AT55" s="5">
        <f t="shared" si="22"/>
        <v>0</v>
      </c>
      <c r="AU55" s="5">
        <f t="shared" si="22"/>
        <v>0</v>
      </c>
      <c r="AV55" s="5">
        <f t="shared" si="22"/>
        <v>0</v>
      </c>
      <c r="AW55" s="5">
        <f t="shared" si="22"/>
        <v>0</v>
      </c>
      <c r="AX55" s="5">
        <f t="shared" si="22"/>
        <v>0</v>
      </c>
    </row>
    <row r="56" spans="1:50" ht="22.5" customHeight="1">
      <c r="A56" s="29"/>
      <c r="B56" s="5"/>
      <c r="C56" s="73"/>
      <c r="D56" s="74"/>
      <c r="E56" s="68"/>
      <c r="F56" s="68"/>
      <c r="G56" s="73"/>
      <c r="H56" s="75"/>
      <c r="I56" s="75"/>
      <c r="J56" s="75"/>
      <c r="K56" s="75"/>
      <c r="L56" s="75"/>
      <c r="M56" s="75"/>
      <c r="N56" s="75"/>
      <c r="O56" s="75"/>
      <c r="P56" s="75"/>
      <c r="Q56" s="38"/>
      <c r="R56" s="75"/>
      <c r="S56" s="75"/>
      <c r="T56" s="5"/>
      <c r="U56" s="26" t="str">
        <f t="shared" si="15"/>
        <v/>
      </c>
      <c r="V56" s="5" t="str">
        <f t="shared" si="16"/>
        <v/>
      </c>
      <c r="W56" s="5" t="str">
        <f t="shared" si="17"/>
        <v/>
      </c>
      <c r="X56" s="5" t="str">
        <f t="shared" si="18"/>
        <v/>
      </c>
      <c r="Y56" s="5" t="str">
        <f t="shared" si="19"/>
        <v/>
      </c>
      <c r="Z56" s="5" t="str">
        <f t="shared" si="20"/>
        <v/>
      </c>
      <c r="AA56" s="5" t="str">
        <f t="shared" si="21"/>
        <v/>
      </c>
      <c r="AB56" s="5">
        <v>51</v>
      </c>
      <c r="AC56" s="5" t="str">
        <f>IF(ISERROR(
IF(U56="","",IF(OR(U56='Cad Iniciais'!$D$6,X56='Cad Iniciais'!$D$6),'Cad Iniciais'!$D$6+AB56*1000,0))),"",IF(U56="","",IF(OR(U56='Cad Iniciais'!$D$6,X56='Cad Iniciais'!$D$6),'Cad Iniciais'!$D$6+AB56*1000,0)))</f>
        <v/>
      </c>
      <c r="AD56" s="5"/>
      <c r="AE56" s="5"/>
      <c r="AF56" s="5"/>
      <c r="AG56" s="5"/>
      <c r="AH56" s="5"/>
      <c r="AI56" s="5"/>
      <c r="AJ56" s="5"/>
      <c r="AK56" s="41" t="str">
        <f t="shared" si="13"/>
        <v/>
      </c>
      <c r="AL56" s="41" t="str">
        <f t="shared" si="14"/>
        <v/>
      </c>
      <c r="AM56" s="5">
        <f t="shared" ref="AM56:AX65" si="23">IFERROR(IF(AND($AK56&lt;=AM$3,$AL56&gt;=AM$3),1,0),0)</f>
        <v>0</v>
      </c>
      <c r="AN56" s="5">
        <f t="shared" si="23"/>
        <v>0</v>
      </c>
      <c r="AO56" s="5">
        <f t="shared" si="23"/>
        <v>0</v>
      </c>
      <c r="AP56" s="5">
        <f t="shared" si="23"/>
        <v>0</v>
      </c>
      <c r="AQ56" s="5">
        <f t="shared" si="23"/>
        <v>0</v>
      </c>
      <c r="AR56" s="5">
        <f t="shared" si="23"/>
        <v>0</v>
      </c>
      <c r="AS56" s="5">
        <f t="shared" si="23"/>
        <v>0</v>
      </c>
      <c r="AT56" s="5">
        <f t="shared" si="23"/>
        <v>0</v>
      </c>
      <c r="AU56" s="5">
        <f t="shared" si="23"/>
        <v>0</v>
      </c>
      <c r="AV56" s="5">
        <f t="shared" si="23"/>
        <v>0</v>
      </c>
      <c r="AW56" s="5">
        <f t="shared" si="23"/>
        <v>0</v>
      </c>
      <c r="AX56" s="5">
        <f t="shared" si="23"/>
        <v>0</v>
      </c>
    </row>
    <row r="57" spans="1:50" ht="22.5" customHeight="1">
      <c r="A57" s="29"/>
      <c r="B57" s="5"/>
      <c r="C57" s="73"/>
      <c r="D57" s="74"/>
      <c r="E57" s="68"/>
      <c r="F57" s="68"/>
      <c r="G57" s="73"/>
      <c r="H57" s="75"/>
      <c r="I57" s="75"/>
      <c r="J57" s="75"/>
      <c r="K57" s="75"/>
      <c r="L57" s="75"/>
      <c r="M57" s="75"/>
      <c r="N57" s="75"/>
      <c r="O57" s="75"/>
      <c r="P57" s="75"/>
      <c r="Q57" s="38"/>
      <c r="R57" s="75"/>
      <c r="S57" s="75"/>
      <c r="T57" s="5"/>
      <c r="U57" s="26" t="str">
        <f t="shared" si="15"/>
        <v/>
      </c>
      <c r="V57" s="5" t="str">
        <f t="shared" si="16"/>
        <v/>
      </c>
      <c r="W57" s="5" t="str">
        <f t="shared" si="17"/>
        <v/>
      </c>
      <c r="X57" s="5" t="str">
        <f t="shared" si="18"/>
        <v/>
      </c>
      <c r="Y57" s="5" t="str">
        <f t="shared" si="19"/>
        <v/>
      </c>
      <c r="Z57" s="5" t="str">
        <f t="shared" si="20"/>
        <v/>
      </c>
      <c r="AA57" s="5" t="str">
        <f t="shared" si="21"/>
        <v/>
      </c>
      <c r="AB57" s="5">
        <v>52</v>
      </c>
      <c r="AC57" s="5" t="str">
        <f>IF(ISERROR(
IF(U57="","",IF(OR(U57='Cad Iniciais'!$D$6,X57='Cad Iniciais'!$D$6),'Cad Iniciais'!$D$6+AB57*1000,0))),"",IF(U57="","",IF(OR(U57='Cad Iniciais'!$D$6,X57='Cad Iniciais'!$D$6),'Cad Iniciais'!$D$6+AB57*1000,0)))</f>
        <v/>
      </c>
      <c r="AD57" s="5"/>
      <c r="AE57" s="5"/>
      <c r="AF57" s="5"/>
      <c r="AG57" s="5"/>
      <c r="AH57" s="5"/>
      <c r="AI57" s="5"/>
      <c r="AJ57" s="5"/>
      <c r="AK57" s="41" t="str">
        <f t="shared" si="13"/>
        <v/>
      </c>
      <c r="AL57" s="41" t="str">
        <f t="shared" si="14"/>
        <v/>
      </c>
      <c r="AM57" s="5">
        <f t="shared" si="23"/>
        <v>0</v>
      </c>
      <c r="AN57" s="5">
        <f t="shared" si="23"/>
        <v>0</v>
      </c>
      <c r="AO57" s="5">
        <f t="shared" si="23"/>
        <v>0</v>
      </c>
      <c r="AP57" s="5">
        <f t="shared" si="23"/>
        <v>0</v>
      </c>
      <c r="AQ57" s="5">
        <f t="shared" si="23"/>
        <v>0</v>
      </c>
      <c r="AR57" s="5">
        <f t="shared" si="23"/>
        <v>0</v>
      </c>
      <c r="AS57" s="5">
        <f t="shared" si="23"/>
        <v>0</v>
      </c>
      <c r="AT57" s="5">
        <f t="shared" si="23"/>
        <v>0</v>
      </c>
      <c r="AU57" s="5">
        <f t="shared" si="23"/>
        <v>0</v>
      </c>
      <c r="AV57" s="5">
        <f t="shared" si="23"/>
        <v>0</v>
      </c>
      <c r="AW57" s="5">
        <f t="shared" si="23"/>
        <v>0</v>
      </c>
      <c r="AX57" s="5">
        <f t="shared" si="23"/>
        <v>0</v>
      </c>
    </row>
    <row r="58" spans="1:50" ht="22.5" customHeight="1">
      <c r="A58" s="29"/>
      <c r="B58" s="5"/>
      <c r="C58" s="73"/>
      <c r="D58" s="74"/>
      <c r="E58" s="68"/>
      <c r="F58" s="68"/>
      <c r="G58" s="73"/>
      <c r="H58" s="75"/>
      <c r="I58" s="75"/>
      <c r="J58" s="75"/>
      <c r="K58" s="75"/>
      <c r="L58" s="75"/>
      <c r="M58" s="75"/>
      <c r="N58" s="75"/>
      <c r="O58" s="75"/>
      <c r="P58" s="75"/>
      <c r="Q58" s="38"/>
      <c r="R58" s="75"/>
      <c r="S58" s="75"/>
      <c r="T58" s="5"/>
      <c r="U58" s="26" t="str">
        <f t="shared" si="15"/>
        <v/>
      </c>
      <c r="V58" s="5" t="str">
        <f t="shared" si="16"/>
        <v/>
      </c>
      <c r="W58" s="5" t="str">
        <f t="shared" si="17"/>
        <v/>
      </c>
      <c r="X58" s="5" t="str">
        <f t="shared" si="18"/>
        <v/>
      </c>
      <c r="Y58" s="5" t="str">
        <f t="shared" si="19"/>
        <v/>
      </c>
      <c r="Z58" s="5" t="str">
        <f t="shared" si="20"/>
        <v/>
      </c>
      <c r="AA58" s="5" t="str">
        <f t="shared" si="21"/>
        <v/>
      </c>
      <c r="AB58" s="5">
        <v>53</v>
      </c>
      <c r="AC58" s="5" t="str">
        <f>IF(ISERROR(
IF(U58="","",IF(OR(U58='Cad Iniciais'!$D$6,X58='Cad Iniciais'!$D$6),'Cad Iniciais'!$D$6+AB58*1000,0))),"",IF(U58="","",IF(OR(U58='Cad Iniciais'!$D$6,X58='Cad Iniciais'!$D$6),'Cad Iniciais'!$D$6+AB58*1000,0)))</f>
        <v/>
      </c>
      <c r="AD58" s="5"/>
      <c r="AE58" s="5"/>
      <c r="AF58" s="5"/>
      <c r="AG58" s="5"/>
      <c r="AH58" s="5"/>
      <c r="AI58" s="5"/>
      <c r="AJ58" s="5"/>
      <c r="AK58" s="41" t="str">
        <f t="shared" si="13"/>
        <v/>
      </c>
      <c r="AL58" s="41" t="str">
        <f t="shared" si="14"/>
        <v/>
      </c>
      <c r="AM58" s="5">
        <f t="shared" si="23"/>
        <v>0</v>
      </c>
      <c r="AN58" s="5">
        <f t="shared" si="23"/>
        <v>0</v>
      </c>
      <c r="AO58" s="5">
        <f t="shared" si="23"/>
        <v>0</v>
      </c>
      <c r="AP58" s="5">
        <f t="shared" si="23"/>
        <v>0</v>
      </c>
      <c r="AQ58" s="5">
        <f t="shared" si="23"/>
        <v>0</v>
      </c>
      <c r="AR58" s="5">
        <f t="shared" si="23"/>
        <v>0</v>
      </c>
      <c r="AS58" s="5">
        <f t="shared" si="23"/>
        <v>0</v>
      </c>
      <c r="AT58" s="5">
        <f t="shared" si="23"/>
        <v>0</v>
      </c>
      <c r="AU58" s="5">
        <f t="shared" si="23"/>
        <v>0</v>
      </c>
      <c r="AV58" s="5">
        <f t="shared" si="23"/>
        <v>0</v>
      </c>
      <c r="AW58" s="5">
        <f t="shared" si="23"/>
        <v>0</v>
      </c>
      <c r="AX58" s="5">
        <f t="shared" si="23"/>
        <v>0</v>
      </c>
    </row>
    <row r="59" spans="1:50" ht="22.5" customHeight="1">
      <c r="A59" s="29"/>
      <c r="B59" s="5"/>
      <c r="C59" s="73"/>
      <c r="D59" s="74"/>
      <c r="E59" s="68"/>
      <c r="F59" s="68"/>
      <c r="G59" s="73"/>
      <c r="H59" s="75"/>
      <c r="I59" s="75"/>
      <c r="J59" s="75"/>
      <c r="K59" s="75"/>
      <c r="L59" s="75"/>
      <c r="M59" s="75"/>
      <c r="N59" s="75"/>
      <c r="O59" s="75"/>
      <c r="P59" s="75"/>
      <c r="Q59" s="38"/>
      <c r="R59" s="75"/>
      <c r="S59" s="75"/>
      <c r="T59" s="5"/>
      <c r="U59" s="26" t="str">
        <f t="shared" si="15"/>
        <v/>
      </c>
      <c r="V59" s="5" t="str">
        <f t="shared" si="16"/>
        <v/>
      </c>
      <c r="W59" s="5" t="str">
        <f t="shared" si="17"/>
        <v/>
      </c>
      <c r="X59" s="5" t="str">
        <f t="shared" si="18"/>
        <v/>
      </c>
      <c r="Y59" s="5" t="str">
        <f t="shared" si="19"/>
        <v/>
      </c>
      <c r="Z59" s="5" t="str">
        <f t="shared" si="20"/>
        <v/>
      </c>
      <c r="AA59" s="5" t="str">
        <f t="shared" si="21"/>
        <v/>
      </c>
      <c r="AB59" s="5">
        <v>54</v>
      </c>
      <c r="AC59" s="5" t="str">
        <f>IF(ISERROR(
IF(U59="","",IF(OR(U59='Cad Iniciais'!$D$6,X59='Cad Iniciais'!$D$6),'Cad Iniciais'!$D$6+AB59*1000,0))),"",IF(U59="","",IF(OR(U59='Cad Iniciais'!$D$6,X59='Cad Iniciais'!$D$6),'Cad Iniciais'!$D$6+AB59*1000,0)))</f>
        <v/>
      </c>
      <c r="AD59" s="5"/>
      <c r="AE59" s="5"/>
      <c r="AF59" s="5"/>
      <c r="AG59" s="5"/>
      <c r="AH59" s="5"/>
      <c r="AI59" s="5"/>
      <c r="AJ59" s="5"/>
      <c r="AK59" s="41" t="str">
        <f t="shared" si="13"/>
        <v/>
      </c>
      <c r="AL59" s="41" t="str">
        <f t="shared" si="14"/>
        <v/>
      </c>
      <c r="AM59" s="5">
        <f t="shared" si="23"/>
        <v>0</v>
      </c>
      <c r="AN59" s="5">
        <f t="shared" si="23"/>
        <v>0</v>
      </c>
      <c r="AO59" s="5">
        <f t="shared" si="23"/>
        <v>0</v>
      </c>
      <c r="AP59" s="5">
        <f t="shared" si="23"/>
        <v>0</v>
      </c>
      <c r="AQ59" s="5">
        <f t="shared" si="23"/>
        <v>0</v>
      </c>
      <c r="AR59" s="5">
        <f t="shared" si="23"/>
        <v>0</v>
      </c>
      <c r="AS59" s="5">
        <f t="shared" si="23"/>
        <v>0</v>
      </c>
      <c r="AT59" s="5">
        <f t="shared" si="23"/>
        <v>0</v>
      </c>
      <c r="AU59" s="5">
        <f t="shared" si="23"/>
        <v>0</v>
      </c>
      <c r="AV59" s="5">
        <f t="shared" si="23"/>
        <v>0</v>
      </c>
      <c r="AW59" s="5">
        <f t="shared" si="23"/>
        <v>0</v>
      </c>
      <c r="AX59" s="5">
        <f t="shared" si="23"/>
        <v>0</v>
      </c>
    </row>
    <row r="60" spans="1:50" ht="22.5" customHeight="1">
      <c r="A60" s="29"/>
      <c r="B60" s="5"/>
      <c r="C60" s="73"/>
      <c r="D60" s="74"/>
      <c r="E60" s="68"/>
      <c r="F60" s="68"/>
      <c r="G60" s="73"/>
      <c r="H60" s="75"/>
      <c r="I60" s="75"/>
      <c r="J60" s="75"/>
      <c r="K60" s="75"/>
      <c r="L60" s="75"/>
      <c r="M60" s="75"/>
      <c r="N60" s="75"/>
      <c r="O60" s="75"/>
      <c r="P60" s="75"/>
      <c r="Q60" s="38"/>
      <c r="R60" s="75"/>
      <c r="S60" s="75"/>
      <c r="T60" s="5"/>
      <c r="U60" s="26" t="str">
        <f t="shared" si="15"/>
        <v/>
      </c>
      <c r="V60" s="5" t="str">
        <f t="shared" si="16"/>
        <v/>
      </c>
      <c r="W60" s="5" t="str">
        <f t="shared" si="17"/>
        <v/>
      </c>
      <c r="X60" s="5" t="str">
        <f t="shared" si="18"/>
        <v/>
      </c>
      <c r="Y60" s="5" t="str">
        <f t="shared" si="19"/>
        <v/>
      </c>
      <c r="Z60" s="5" t="str">
        <f t="shared" si="20"/>
        <v/>
      </c>
      <c r="AA60" s="5" t="str">
        <f t="shared" si="21"/>
        <v/>
      </c>
      <c r="AB60" s="5">
        <v>55</v>
      </c>
      <c r="AC60" s="5" t="str">
        <f>IF(ISERROR(
IF(U60="","",IF(OR(U60='Cad Iniciais'!$D$6,X60='Cad Iniciais'!$D$6),'Cad Iniciais'!$D$6+AB60*1000,0))),"",IF(U60="","",IF(OR(U60='Cad Iniciais'!$D$6,X60='Cad Iniciais'!$D$6),'Cad Iniciais'!$D$6+AB60*1000,0)))</f>
        <v/>
      </c>
      <c r="AD60" s="5"/>
      <c r="AE60" s="5"/>
      <c r="AF60" s="5"/>
      <c r="AG60" s="5"/>
      <c r="AH60" s="5"/>
      <c r="AI60" s="5"/>
      <c r="AJ60" s="5"/>
      <c r="AK60" s="41" t="str">
        <f t="shared" si="13"/>
        <v/>
      </c>
      <c r="AL60" s="41" t="str">
        <f t="shared" si="14"/>
        <v/>
      </c>
      <c r="AM60" s="5">
        <f t="shared" si="23"/>
        <v>0</v>
      </c>
      <c r="AN60" s="5">
        <f t="shared" si="23"/>
        <v>0</v>
      </c>
      <c r="AO60" s="5">
        <f t="shared" si="23"/>
        <v>0</v>
      </c>
      <c r="AP60" s="5">
        <f t="shared" si="23"/>
        <v>0</v>
      </c>
      <c r="AQ60" s="5">
        <f t="shared" si="23"/>
        <v>0</v>
      </c>
      <c r="AR60" s="5">
        <f t="shared" si="23"/>
        <v>0</v>
      </c>
      <c r="AS60" s="5">
        <f t="shared" si="23"/>
        <v>0</v>
      </c>
      <c r="AT60" s="5">
        <f t="shared" si="23"/>
        <v>0</v>
      </c>
      <c r="AU60" s="5">
        <f t="shared" si="23"/>
        <v>0</v>
      </c>
      <c r="AV60" s="5">
        <f t="shared" si="23"/>
        <v>0</v>
      </c>
      <c r="AW60" s="5">
        <f t="shared" si="23"/>
        <v>0</v>
      </c>
      <c r="AX60" s="5">
        <f t="shared" si="23"/>
        <v>0</v>
      </c>
    </row>
    <row r="61" spans="1:50" ht="22.5" customHeight="1">
      <c r="A61" s="29"/>
      <c r="B61" s="5"/>
      <c r="C61" s="73"/>
      <c r="D61" s="74"/>
      <c r="E61" s="68"/>
      <c r="F61" s="68"/>
      <c r="G61" s="73"/>
      <c r="H61" s="75"/>
      <c r="I61" s="75"/>
      <c r="J61" s="75"/>
      <c r="K61" s="75"/>
      <c r="L61" s="75"/>
      <c r="M61" s="75"/>
      <c r="N61" s="75"/>
      <c r="O61" s="75"/>
      <c r="P61" s="75"/>
      <c r="Q61" s="38"/>
      <c r="R61" s="75"/>
      <c r="S61" s="75"/>
      <c r="T61" s="5"/>
      <c r="U61" s="26" t="str">
        <f t="shared" si="15"/>
        <v/>
      </c>
      <c r="V61" s="5" t="str">
        <f t="shared" si="16"/>
        <v/>
      </c>
      <c r="W61" s="5" t="str">
        <f t="shared" si="17"/>
        <v/>
      </c>
      <c r="X61" s="5" t="str">
        <f t="shared" si="18"/>
        <v/>
      </c>
      <c r="Y61" s="5" t="str">
        <f t="shared" si="19"/>
        <v/>
      </c>
      <c r="Z61" s="5" t="str">
        <f t="shared" si="20"/>
        <v/>
      </c>
      <c r="AA61" s="5" t="str">
        <f t="shared" si="21"/>
        <v/>
      </c>
      <c r="AB61" s="5">
        <v>56</v>
      </c>
      <c r="AC61" s="5" t="str">
        <f>IF(ISERROR(
IF(U61="","",IF(OR(U61='Cad Iniciais'!$D$6,X61='Cad Iniciais'!$D$6),'Cad Iniciais'!$D$6+AB61*1000,0))),"",IF(U61="","",IF(OR(U61='Cad Iniciais'!$D$6,X61='Cad Iniciais'!$D$6),'Cad Iniciais'!$D$6+AB61*1000,0)))</f>
        <v/>
      </c>
      <c r="AD61" s="5"/>
      <c r="AE61" s="5"/>
      <c r="AF61" s="5"/>
      <c r="AG61" s="5"/>
      <c r="AH61" s="5"/>
      <c r="AI61" s="5"/>
      <c r="AJ61" s="5"/>
      <c r="AK61" s="41" t="str">
        <f t="shared" si="13"/>
        <v/>
      </c>
      <c r="AL61" s="41" t="str">
        <f t="shared" si="14"/>
        <v/>
      </c>
      <c r="AM61" s="5">
        <f t="shared" si="23"/>
        <v>0</v>
      </c>
      <c r="AN61" s="5">
        <f t="shared" si="23"/>
        <v>0</v>
      </c>
      <c r="AO61" s="5">
        <f t="shared" si="23"/>
        <v>0</v>
      </c>
      <c r="AP61" s="5">
        <f t="shared" si="23"/>
        <v>0</v>
      </c>
      <c r="AQ61" s="5">
        <f t="shared" si="23"/>
        <v>0</v>
      </c>
      <c r="AR61" s="5">
        <f t="shared" si="23"/>
        <v>0</v>
      </c>
      <c r="AS61" s="5">
        <f t="shared" si="23"/>
        <v>0</v>
      </c>
      <c r="AT61" s="5">
        <f t="shared" si="23"/>
        <v>0</v>
      </c>
      <c r="AU61" s="5">
        <f t="shared" si="23"/>
        <v>0</v>
      </c>
      <c r="AV61" s="5">
        <f t="shared" si="23"/>
        <v>0</v>
      </c>
      <c r="AW61" s="5">
        <f t="shared" si="23"/>
        <v>0</v>
      </c>
      <c r="AX61" s="5">
        <f t="shared" si="23"/>
        <v>0</v>
      </c>
    </row>
    <row r="62" spans="1:50" ht="22.5" customHeight="1">
      <c r="A62" s="29"/>
      <c r="B62" s="5"/>
      <c r="C62" s="73"/>
      <c r="D62" s="74"/>
      <c r="E62" s="68"/>
      <c r="F62" s="68"/>
      <c r="G62" s="73"/>
      <c r="H62" s="75"/>
      <c r="I62" s="75"/>
      <c r="J62" s="75"/>
      <c r="K62" s="75"/>
      <c r="L62" s="75"/>
      <c r="M62" s="75"/>
      <c r="N62" s="75"/>
      <c r="O62" s="75"/>
      <c r="P62" s="75"/>
      <c r="Q62" s="38"/>
      <c r="R62" s="75"/>
      <c r="S62" s="75"/>
      <c r="T62" s="5"/>
      <c r="U62" s="26" t="str">
        <f t="shared" si="15"/>
        <v/>
      </c>
      <c r="V62" s="5" t="str">
        <f t="shared" si="16"/>
        <v/>
      </c>
      <c r="W62" s="5" t="str">
        <f t="shared" si="17"/>
        <v/>
      </c>
      <c r="X62" s="5" t="str">
        <f t="shared" si="18"/>
        <v/>
      </c>
      <c r="Y62" s="5" t="str">
        <f t="shared" si="19"/>
        <v/>
      </c>
      <c r="Z62" s="5" t="str">
        <f t="shared" si="20"/>
        <v/>
      </c>
      <c r="AA62" s="5" t="str">
        <f t="shared" si="21"/>
        <v/>
      </c>
      <c r="AB62" s="5">
        <v>57</v>
      </c>
      <c r="AC62" s="5" t="str">
        <f>IF(ISERROR(
IF(U62="","",IF(OR(U62='Cad Iniciais'!$D$6,X62='Cad Iniciais'!$D$6),'Cad Iniciais'!$D$6+AB62*1000,0))),"",IF(U62="","",IF(OR(U62='Cad Iniciais'!$D$6,X62='Cad Iniciais'!$D$6),'Cad Iniciais'!$D$6+AB62*1000,0)))</f>
        <v/>
      </c>
      <c r="AD62" s="5"/>
      <c r="AE62" s="5"/>
      <c r="AF62" s="5"/>
      <c r="AG62" s="5"/>
      <c r="AH62" s="5"/>
      <c r="AI62" s="5"/>
      <c r="AJ62" s="5"/>
      <c r="AK62" s="41" t="str">
        <f t="shared" si="13"/>
        <v/>
      </c>
      <c r="AL62" s="41" t="str">
        <f t="shared" si="14"/>
        <v/>
      </c>
      <c r="AM62" s="5">
        <f t="shared" si="23"/>
        <v>0</v>
      </c>
      <c r="AN62" s="5">
        <f t="shared" si="23"/>
        <v>0</v>
      </c>
      <c r="AO62" s="5">
        <f t="shared" si="23"/>
        <v>0</v>
      </c>
      <c r="AP62" s="5">
        <f t="shared" si="23"/>
        <v>0</v>
      </c>
      <c r="AQ62" s="5">
        <f t="shared" si="23"/>
        <v>0</v>
      </c>
      <c r="AR62" s="5">
        <f t="shared" si="23"/>
        <v>0</v>
      </c>
      <c r="AS62" s="5">
        <f t="shared" si="23"/>
        <v>0</v>
      </c>
      <c r="AT62" s="5">
        <f t="shared" si="23"/>
        <v>0</v>
      </c>
      <c r="AU62" s="5">
        <f t="shared" si="23"/>
        <v>0</v>
      </c>
      <c r="AV62" s="5">
        <f t="shared" si="23"/>
        <v>0</v>
      </c>
      <c r="AW62" s="5">
        <f t="shared" si="23"/>
        <v>0</v>
      </c>
      <c r="AX62" s="5">
        <f t="shared" si="23"/>
        <v>0</v>
      </c>
    </row>
    <row r="63" spans="1:50" ht="22.5" customHeight="1">
      <c r="A63" s="29"/>
      <c r="B63" s="5"/>
      <c r="C63" s="73"/>
      <c r="D63" s="74"/>
      <c r="E63" s="68"/>
      <c r="F63" s="68"/>
      <c r="G63" s="73"/>
      <c r="H63" s="75"/>
      <c r="I63" s="75"/>
      <c r="J63" s="75"/>
      <c r="K63" s="75"/>
      <c r="L63" s="75"/>
      <c r="M63" s="75"/>
      <c r="N63" s="75"/>
      <c r="O63" s="75"/>
      <c r="P63" s="75"/>
      <c r="Q63" s="38"/>
      <c r="R63" s="75"/>
      <c r="S63" s="75"/>
      <c r="T63" s="5"/>
      <c r="U63" s="26" t="str">
        <f t="shared" si="15"/>
        <v/>
      </c>
      <c r="V63" s="5" t="str">
        <f t="shared" si="16"/>
        <v/>
      </c>
      <c r="W63" s="5" t="str">
        <f t="shared" si="17"/>
        <v/>
      </c>
      <c r="X63" s="5" t="str">
        <f t="shared" si="18"/>
        <v/>
      </c>
      <c r="Y63" s="5" t="str">
        <f t="shared" si="19"/>
        <v/>
      </c>
      <c r="Z63" s="5" t="str">
        <f t="shared" si="20"/>
        <v/>
      </c>
      <c r="AA63" s="5" t="str">
        <f t="shared" si="21"/>
        <v/>
      </c>
      <c r="AB63" s="5">
        <v>58</v>
      </c>
      <c r="AC63" s="5" t="str">
        <f>IF(ISERROR(
IF(U63="","",IF(OR(U63='Cad Iniciais'!$D$6,X63='Cad Iniciais'!$D$6),'Cad Iniciais'!$D$6+AB63*1000,0))),"",IF(U63="","",IF(OR(U63='Cad Iniciais'!$D$6,X63='Cad Iniciais'!$D$6),'Cad Iniciais'!$D$6+AB63*1000,0)))</f>
        <v/>
      </c>
      <c r="AD63" s="5"/>
      <c r="AE63" s="5"/>
      <c r="AF63" s="5"/>
      <c r="AG63" s="5"/>
      <c r="AH63" s="5"/>
      <c r="AI63" s="5"/>
      <c r="AJ63" s="5"/>
      <c r="AK63" s="41" t="str">
        <f t="shared" si="13"/>
        <v/>
      </c>
      <c r="AL63" s="41" t="str">
        <f t="shared" si="14"/>
        <v/>
      </c>
      <c r="AM63" s="5">
        <f t="shared" si="23"/>
        <v>0</v>
      </c>
      <c r="AN63" s="5">
        <f t="shared" si="23"/>
        <v>0</v>
      </c>
      <c r="AO63" s="5">
        <f t="shared" si="23"/>
        <v>0</v>
      </c>
      <c r="AP63" s="5">
        <f t="shared" si="23"/>
        <v>0</v>
      </c>
      <c r="AQ63" s="5">
        <f t="shared" si="23"/>
        <v>0</v>
      </c>
      <c r="AR63" s="5">
        <f t="shared" si="23"/>
        <v>0</v>
      </c>
      <c r="AS63" s="5">
        <f t="shared" si="23"/>
        <v>0</v>
      </c>
      <c r="AT63" s="5">
        <f t="shared" si="23"/>
        <v>0</v>
      </c>
      <c r="AU63" s="5">
        <f t="shared" si="23"/>
        <v>0</v>
      </c>
      <c r="AV63" s="5">
        <f t="shared" si="23"/>
        <v>0</v>
      </c>
      <c r="AW63" s="5">
        <f t="shared" si="23"/>
        <v>0</v>
      </c>
      <c r="AX63" s="5">
        <f t="shared" si="23"/>
        <v>0</v>
      </c>
    </row>
    <row r="64" spans="1:50" ht="22.5" customHeight="1">
      <c r="A64" s="29"/>
      <c r="B64" s="5"/>
      <c r="C64" s="73"/>
      <c r="D64" s="74"/>
      <c r="E64" s="68"/>
      <c r="F64" s="68"/>
      <c r="G64" s="73"/>
      <c r="H64" s="75"/>
      <c r="I64" s="75"/>
      <c r="J64" s="75"/>
      <c r="K64" s="75"/>
      <c r="L64" s="75"/>
      <c r="M64" s="75"/>
      <c r="N64" s="75"/>
      <c r="O64" s="75"/>
      <c r="P64" s="75"/>
      <c r="Q64" s="38"/>
      <c r="R64" s="75"/>
      <c r="S64" s="75"/>
      <c r="T64" s="5"/>
      <c r="U64" s="26" t="str">
        <f t="shared" si="15"/>
        <v/>
      </c>
      <c r="V64" s="5" t="str">
        <f t="shared" si="16"/>
        <v/>
      </c>
      <c r="W64" s="5" t="str">
        <f t="shared" si="17"/>
        <v/>
      </c>
      <c r="X64" s="5" t="str">
        <f t="shared" si="18"/>
        <v/>
      </c>
      <c r="Y64" s="5" t="str">
        <f t="shared" si="19"/>
        <v/>
      </c>
      <c r="Z64" s="5" t="str">
        <f t="shared" si="20"/>
        <v/>
      </c>
      <c r="AA64" s="5" t="str">
        <f t="shared" si="21"/>
        <v/>
      </c>
      <c r="AB64" s="5">
        <v>59</v>
      </c>
      <c r="AC64" s="5" t="str">
        <f>IF(ISERROR(
IF(U64="","",IF(OR(U64='Cad Iniciais'!$D$6,X64='Cad Iniciais'!$D$6),'Cad Iniciais'!$D$6+AB64*1000,0))),"",IF(U64="","",IF(OR(U64='Cad Iniciais'!$D$6,X64='Cad Iniciais'!$D$6),'Cad Iniciais'!$D$6+AB64*1000,0)))</f>
        <v/>
      </c>
      <c r="AD64" s="5"/>
      <c r="AE64" s="5"/>
      <c r="AF64" s="5"/>
      <c r="AG64" s="5"/>
      <c r="AH64" s="5"/>
      <c r="AI64" s="5"/>
      <c r="AJ64" s="5"/>
      <c r="AK64" s="41" t="str">
        <f t="shared" si="13"/>
        <v/>
      </c>
      <c r="AL64" s="41" t="str">
        <f t="shared" si="14"/>
        <v/>
      </c>
      <c r="AM64" s="5">
        <f t="shared" si="23"/>
        <v>0</v>
      </c>
      <c r="AN64" s="5">
        <f t="shared" si="23"/>
        <v>0</v>
      </c>
      <c r="AO64" s="5">
        <f t="shared" si="23"/>
        <v>0</v>
      </c>
      <c r="AP64" s="5">
        <f t="shared" si="23"/>
        <v>0</v>
      </c>
      <c r="AQ64" s="5">
        <f t="shared" si="23"/>
        <v>0</v>
      </c>
      <c r="AR64" s="5">
        <f t="shared" si="23"/>
        <v>0</v>
      </c>
      <c r="AS64" s="5">
        <f t="shared" si="23"/>
        <v>0</v>
      </c>
      <c r="AT64" s="5">
        <f t="shared" si="23"/>
        <v>0</v>
      </c>
      <c r="AU64" s="5">
        <f t="shared" si="23"/>
        <v>0</v>
      </c>
      <c r="AV64" s="5">
        <f t="shared" si="23"/>
        <v>0</v>
      </c>
      <c r="AW64" s="5">
        <f t="shared" si="23"/>
        <v>0</v>
      </c>
      <c r="AX64" s="5">
        <f t="shared" si="23"/>
        <v>0</v>
      </c>
    </row>
    <row r="65" spans="1:50" ht="22.5" customHeight="1">
      <c r="A65" s="29"/>
      <c r="B65" s="5"/>
      <c r="C65" s="73"/>
      <c r="D65" s="74"/>
      <c r="E65" s="68"/>
      <c r="F65" s="68"/>
      <c r="G65" s="73"/>
      <c r="H65" s="75"/>
      <c r="I65" s="75"/>
      <c r="J65" s="75"/>
      <c r="K65" s="75"/>
      <c r="L65" s="75"/>
      <c r="M65" s="75"/>
      <c r="N65" s="75"/>
      <c r="O65" s="75"/>
      <c r="P65" s="75"/>
      <c r="Q65" s="38"/>
      <c r="R65" s="75"/>
      <c r="S65" s="75"/>
      <c r="T65" s="5"/>
      <c r="U65" s="26" t="str">
        <f t="shared" si="15"/>
        <v/>
      </c>
      <c r="V65" s="5" t="str">
        <f t="shared" si="16"/>
        <v/>
      </c>
      <c r="W65" s="5" t="str">
        <f t="shared" si="17"/>
        <v/>
      </c>
      <c r="X65" s="5" t="str">
        <f t="shared" si="18"/>
        <v/>
      </c>
      <c r="Y65" s="5" t="str">
        <f t="shared" si="19"/>
        <v/>
      </c>
      <c r="Z65" s="5" t="str">
        <f t="shared" si="20"/>
        <v/>
      </c>
      <c r="AA65" s="5" t="str">
        <f t="shared" si="21"/>
        <v/>
      </c>
      <c r="AB65" s="5">
        <v>60</v>
      </c>
      <c r="AC65" s="5" t="str">
        <f>IF(ISERROR(
IF(U65="","",IF(OR(U65='Cad Iniciais'!$D$6,X65='Cad Iniciais'!$D$6),'Cad Iniciais'!$D$6+AB65*1000,0))),"",IF(U65="","",IF(OR(U65='Cad Iniciais'!$D$6,X65='Cad Iniciais'!$D$6),'Cad Iniciais'!$D$6+AB65*1000,0)))</f>
        <v/>
      </c>
      <c r="AD65" s="5"/>
      <c r="AE65" s="5"/>
      <c r="AF65" s="5"/>
      <c r="AG65" s="5"/>
      <c r="AH65" s="5"/>
      <c r="AI65" s="5"/>
      <c r="AJ65" s="5"/>
      <c r="AK65" s="41" t="str">
        <f t="shared" si="13"/>
        <v/>
      </c>
      <c r="AL65" s="41" t="str">
        <f t="shared" si="14"/>
        <v/>
      </c>
      <c r="AM65" s="5">
        <f t="shared" si="23"/>
        <v>0</v>
      </c>
      <c r="AN65" s="5">
        <f t="shared" si="23"/>
        <v>0</v>
      </c>
      <c r="AO65" s="5">
        <f t="shared" si="23"/>
        <v>0</v>
      </c>
      <c r="AP65" s="5">
        <f t="shared" si="23"/>
        <v>0</v>
      </c>
      <c r="AQ65" s="5">
        <f t="shared" si="23"/>
        <v>0</v>
      </c>
      <c r="AR65" s="5">
        <f t="shared" si="23"/>
        <v>0</v>
      </c>
      <c r="AS65" s="5">
        <f t="shared" si="23"/>
        <v>0</v>
      </c>
      <c r="AT65" s="5">
        <f t="shared" si="23"/>
        <v>0</v>
      </c>
      <c r="AU65" s="5">
        <f t="shared" si="23"/>
        <v>0</v>
      </c>
      <c r="AV65" s="5">
        <f t="shared" si="23"/>
        <v>0</v>
      </c>
      <c r="AW65" s="5">
        <f t="shared" si="23"/>
        <v>0</v>
      </c>
      <c r="AX65" s="5">
        <f t="shared" si="23"/>
        <v>0</v>
      </c>
    </row>
    <row r="66" spans="1:50" ht="22.5" customHeight="1">
      <c r="A66" s="29"/>
      <c r="B66" s="5"/>
      <c r="C66" s="73"/>
      <c r="D66" s="74"/>
      <c r="E66" s="68"/>
      <c r="F66" s="68"/>
      <c r="G66" s="73"/>
      <c r="H66" s="75"/>
      <c r="I66" s="75"/>
      <c r="J66" s="75"/>
      <c r="K66" s="75"/>
      <c r="L66" s="75"/>
      <c r="M66" s="75"/>
      <c r="N66" s="75"/>
      <c r="O66" s="75"/>
      <c r="P66" s="75"/>
      <c r="Q66" s="38"/>
      <c r="R66" s="75"/>
      <c r="S66" s="75"/>
      <c r="T66" s="5"/>
      <c r="U66" s="26" t="str">
        <f t="shared" si="15"/>
        <v/>
      </c>
      <c r="V66" s="5" t="str">
        <f t="shared" si="16"/>
        <v/>
      </c>
      <c r="W66" s="5" t="str">
        <f t="shared" si="17"/>
        <v/>
      </c>
      <c r="X66" s="5" t="str">
        <f t="shared" si="18"/>
        <v/>
      </c>
      <c r="Y66" s="5" t="str">
        <f t="shared" si="19"/>
        <v/>
      </c>
      <c r="Z66" s="5" t="str">
        <f t="shared" si="20"/>
        <v/>
      </c>
      <c r="AA66" s="5" t="str">
        <f t="shared" si="21"/>
        <v/>
      </c>
      <c r="AB66" s="5">
        <v>61</v>
      </c>
      <c r="AC66" s="5" t="str">
        <f>IF(ISERROR(
IF(U66="","",IF(OR(U66='Cad Iniciais'!$D$6,X66='Cad Iniciais'!$D$6),'Cad Iniciais'!$D$6+AB66*1000,0))),"",IF(U66="","",IF(OR(U66='Cad Iniciais'!$D$6,X66='Cad Iniciais'!$D$6),'Cad Iniciais'!$D$6+AB66*1000,0)))</f>
        <v/>
      </c>
      <c r="AD66" s="5"/>
      <c r="AE66" s="5"/>
      <c r="AF66" s="5"/>
      <c r="AG66" s="5"/>
      <c r="AH66" s="5"/>
      <c r="AI66" s="5"/>
      <c r="AJ66" s="5"/>
      <c r="AK66" s="41" t="str">
        <f t="shared" si="13"/>
        <v/>
      </c>
      <c r="AL66" s="41" t="str">
        <f t="shared" si="14"/>
        <v/>
      </c>
      <c r="AM66" s="5">
        <f t="shared" ref="AM66:AX75" si="24">IFERROR(IF(AND($AK66&lt;=AM$3,$AL66&gt;=AM$3),1,0),0)</f>
        <v>0</v>
      </c>
      <c r="AN66" s="5">
        <f t="shared" si="24"/>
        <v>0</v>
      </c>
      <c r="AO66" s="5">
        <f t="shared" si="24"/>
        <v>0</v>
      </c>
      <c r="AP66" s="5">
        <f t="shared" si="24"/>
        <v>0</v>
      </c>
      <c r="AQ66" s="5">
        <f t="shared" si="24"/>
        <v>0</v>
      </c>
      <c r="AR66" s="5">
        <f t="shared" si="24"/>
        <v>0</v>
      </c>
      <c r="AS66" s="5">
        <f t="shared" si="24"/>
        <v>0</v>
      </c>
      <c r="AT66" s="5">
        <f t="shared" si="24"/>
        <v>0</v>
      </c>
      <c r="AU66" s="5">
        <f t="shared" si="24"/>
        <v>0</v>
      </c>
      <c r="AV66" s="5">
        <f t="shared" si="24"/>
        <v>0</v>
      </c>
      <c r="AW66" s="5">
        <f t="shared" si="24"/>
        <v>0</v>
      </c>
      <c r="AX66" s="5">
        <f t="shared" si="24"/>
        <v>0</v>
      </c>
    </row>
    <row r="67" spans="1:50" ht="22.5" customHeight="1">
      <c r="A67" s="29"/>
      <c r="B67" s="5"/>
      <c r="C67" s="73"/>
      <c r="D67" s="74"/>
      <c r="E67" s="68"/>
      <c r="F67" s="68"/>
      <c r="G67" s="73"/>
      <c r="H67" s="75"/>
      <c r="I67" s="75"/>
      <c r="J67" s="75"/>
      <c r="K67" s="75"/>
      <c r="L67" s="75"/>
      <c r="M67" s="75"/>
      <c r="N67" s="75"/>
      <c r="O67" s="75"/>
      <c r="P67" s="75"/>
      <c r="Q67" s="38"/>
      <c r="R67" s="75"/>
      <c r="S67" s="75"/>
      <c r="T67" s="5"/>
      <c r="U67" s="26" t="str">
        <f t="shared" si="15"/>
        <v/>
      </c>
      <c r="V67" s="5" t="str">
        <f t="shared" si="16"/>
        <v/>
      </c>
      <c r="W67" s="5" t="str">
        <f t="shared" si="17"/>
        <v/>
      </c>
      <c r="X67" s="5" t="str">
        <f t="shared" si="18"/>
        <v/>
      </c>
      <c r="Y67" s="5" t="str">
        <f t="shared" si="19"/>
        <v/>
      </c>
      <c r="Z67" s="5" t="str">
        <f t="shared" si="20"/>
        <v/>
      </c>
      <c r="AA67" s="5" t="str">
        <f t="shared" si="21"/>
        <v/>
      </c>
      <c r="AB67" s="5">
        <v>62</v>
      </c>
      <c r="AC67" s="5" t="str">
        <f>IF(ISERROR(
IF(U67="","",IF(OR(U67='Cad Iniciais'!$D$6,X67='Cad Iniciais'!$D$6),'Cad Iniciais'!$D$6+AB67*1000,0))),"",IF(U67="","",IF(OR(U67='Cad Iniciais'!$D$6,X67='Cad Iniciais'!$D$6),'Cad Iniciais'!$D$6+AB67*1000,0)))</f>
        <v/>
      </c>
      <c r="AD67" s="5"/>
      <c r="AE67" s="5"/>
      <c r="AF67" s="5"/>
      <c r="AG67" s="5"/>
      <c r="AH67" s="5"/>
      <c r="AI67" s="5"/>
      <c r="AJ67" s="5"/>
      <c r="AK67" s="41" t="str">
        <f t="shared" si="13"/>
        <v/>
      </c>
      <c r="AL67" s="41" t="str">
        <f t="shared" si="14"/>
        <v/>
      </c>
      <c r="AM67" s="5">
        <f t="shared" si="24"/>
        <v>0</v>
      </c>
      <c r="AN67" s="5">
        <f t="shared" si="24"/>
        <v>0</v>
      </c>
      <c r="AO67" s="5">
        <f t="shared" si="24"/>
        <v>0</v>
      </c>
      <c r="AP67" s="5">
        <f t="shared" si="24"/>
        <v>0</v>
      </c>
      <c r="AQ67" s="5">
        <f t="shared" si="24"/>
        <v>0</v>
      </c>
      <c r="AR67" s="5">
        <f t="shared" si="24"/>
        <v>0</v>
      </c>
      <c r="AS67" s="5">
        <f t="shared" si="24"/>
        <v>0</v>
      </c>
      <c r="AT67" s="5">
        <f t="shared" si="24"/>
        <v>0</v>
      </c>
      <c r="AU67" s="5">
        <f t="shared" si="24"/>
        <v>0</v>
      </c>
      <c r="AV67" s="5">
        <f t="shared" si="24"/>
        <v>0</v>
      </c>
      <c r="AW67" s="5">
        <f t="shared" si="24"/>
        <v>0</v>
      </c>
      <c r="AX67" s="5">
        <f t="shared" si="24"/>
        <v>0</v>
      </c>
    </row>
    <row r="68" spans="1:50" ht="22.5" customHeight="1">
      <c r="A68" s="29"/>
      <c r="B68" s="5"/>
      <c r="C68" s="73"/>
      <c r="D68" s="74"/>
      <c r="E68" s="68"/>
      <c r="F68" s="68"/>
      <c r="G68" s="73"/>
      <c r="H68" s="75"/>
      <c r="I68" s="75"/>
      <c r="J68" s="75"/>
      <c r="K68" s="75"/>
      <c r="L68" s="75"/>
      <c r="M68" s="75"/>
      <c r="N68" s="75"/>
      <c r="O68" s="75"/>
      <c r="P68" s="75"/>
      <c r="Q68" s="38"/>
      <c r="R68" s="75"/>
      <c r="S68" s="75"/>
      <c r="T68" s="5"/>
      <c r="U68" s="26" t="str">
        <f t="shared" si="15"/>
        <v/>
      </c>
      <c r="V68" s="5" t="str">
        <f t="shared" si="16"/>
        <v/>
      </c>
      <c r="W68" s="5" t="str">
        <f t="shared" si="17"/>
        <v/>
      </c>
      <c r="X68" s="5" t="str">
        <f t="shared" si="18"/>
        <v/>
      </c>
      <c r="Y68" s="5" t="str">
        <f t="shared" si="19"/>
        <v/>
      </c>
      <c r="Z68" s="5" t="str">
        <f t="shared" si="20"/>
        <v/>
      </c>
      <c r="AA68" s="5" t="str">
        <f t="shared" si="21"/>
        <v/>
      </c>
      <c r="AB68" s="5">
        <v>63</v>
      </c>
      <c r="AC68" s="5" t="str">
        <f>IF(ISERROR(
IF(U68="","",IF(OR(U68='Cad Iniciais'!$D$6,X68='Cad Iniciais'!$D$6),'Cad Iniciais'!$D$6+AB68*1000,0))),"",IF(U68="","",IF(OR(U68='Cad Iniciais'!$D$6,X68='Cad Iniciais'!$D$6),'Cad Iniciais'!$D$6+AB68*1000,0)))</f>
        <v/>
      </c>
      <c r="AD68" s="5"/>
      <c r="AE68" s="5"/>
      <c r="AF68" s="5"/>
      <c r="AG68" s="5"/>
      <c r="AH68" s="5"/>
      <c r="AI68" s="5"/>
      <c r="AJ68" s="5"/>
      <c r="AK68" s="41" t="str">
        <f t="shared" si="13"/>
        <v/>
      </c>
      <c r="AL68" s="41" t="str">
        <f t="shared" si="14"/>
        <v/>
      </c>
      <c r="AM68" s="5">
        <f t="shared" si="24"/>
        <v>0</v>
      </c>
      <c r="AN68" s="5">
        <f t="shared" si="24"/>
        <v>0</v>
      </c>
      <c r="AO68" s="5">
        <f t="shared" si="24"/>
        <v>0</v>
      </c>
      <c r="AP68" s="5">
        <f t="shared" si="24"/>
        <v>0</v>
      </c>
      <c r="AQ68" s="5">
        <f t="shared" si="24"/>
        <v>0</v>
      </c>
      <c r="AR68" s="5">
        <f t="shared" si="24"/>
        <v>0</v>
      </c>
      <c r="AS68" s="5">
        <f t="shared" si="24"/>
        <v>0</v>
      </c>
      <c r="AT68" s="5">
        <f t="shared" si="24"/>
        <v>0</v>
      </c>
      <c r="AU68" s="5">
        <f t="shared" si="24"/>
        <v>0</v>
      </c>
      <c r="AV68" s="5">
        <f t="shared" si="24"/>
        <v>0</v>
      </c>
      <c r="AW68" s="5">
        <f t="shared" si="24"/>
        <v>0</v>
      </c>
      <c r="AX68" s="5">
        <f t="shared" si="24"/>
        <v>0</v>
      </c>
    </row>
    <row r="69" spans="1:50" ht="22.5" customHeight="1">
      <c r="A69" s="29"/>
      <c r="B69" s="5"/>
      <c r="C69" s="73"/>
      <c r="D69" s="74"/>
      <c r="E69" s="68"/>
      <c r="F69" s="68"/>
      <c r="G69" s="73"/>
      <c r="H69" s="75"/>
      <c r="I69" s="75"/>
      <c r="J69" s="75"/>
      <c r="K69" s="75"/>
      <c r="L69" s="75"/>
      <c r="M69" s="75"/>
      <c r="N69" s="75"/>
      <c r="O69" s="75"/>
      <c r="P69" s="75"/>
      <c r="Q69" s="38"/>
      <c r="R69" s="75"/>
      <c r="S69" s="75"/>
      <c r="T69" s="5"/>
      <c r="U69" s="26" t="str">
        <f t="shared" si="15"/>
        <v/>
      </c>
      <c r="V69" s="5" t="str">
        <f t="shared" si="16"/>
        <v/>
      </c>
      <c r="W69" s="5" t="str">
        <f t="shared" si="17"/>
        <v/>
      </c>
      <c r="X69" s="5" t="str">
        <f t="shared" si="18"/>
        <v/>
      </c>
      <c r="Y69" s="5" t="str">
        <f t="shared" si="19"/>
        <v/>
      </c>
      <c r="Z69" s="5" t="str">
        <f t="shared" si="20"/>
        <v/>
      </c>
      <c r="AA69" s="5" t="str">
        <f t="shared" si="21"/>
        <v/>
      </c>
      <c r="AB69" s="5">
        <v>64</v>
      </c>
      <c r="AC69" s="5" t="str">
        <f>IF(ISERROR(
IF(U69="","",IF(OR(U69='Cad Iniciais'!$D$6,X69='Cad Iniciais'!$D$6),'Cad Iniciais'!$D$6+AB69*1000,0))),"",IF(U69="","",IF(OR(U69='Cad Iniciais'!$D$6,X69='Cad Iniciais'!$D$6),'Cad Iniciais'!$D$6+AB69*1000,0)))</f>
        <v/>
      </c>
      <c r="AD69" s="5"/>
      <c r="AE69" s="5"/>
      <c r="AF69" s="5"/>
      <c r="AG69" s="5"/>
      <c r="AH69" s="5"/>
      <c r="AI69" s="5"/>
      <c r="AJ69" s="5"/>
      <c r="AK69" s="41" t="str">
        <f t="shared" si="13"/>
        <v/>
      </c>
      <c r="AL69" s="41" t="str">
        <f t="shared" si="14"/>
        <v/>
      </c>
      <c r="AM69" s="5">
        <f t="shared" si="24"/>
        <v>0</v>
      </c>
      <c r="AN69" s="5">
        <f t="shared" si="24"/>
        <v>0</v>
      </c>
      <c r="AO69" s="5">
        <f t="shared" si="24"/>
        <v>0</v>
      </c>
      <c r="AP69" s="5">
        <f t="shared" si="24"/>
        <v>0</v>
      </c>
      <c r="AQ69" s="5">
        <f t="shared" si="24"/>
        <v>0</v>
      </c>
      <c r="AR69" s="5">
        <f t="shared" si="24"/>
        <v>0</v>
      </c>
      <c r="AS69" s="5">
        <f t="shared" si="24"/>
        <v>0</v>
      </c>
      <c r="AT69" s="5">
        <f t="shared" si="24"/>
        <v>0</v>
      </c>
      <c r="AU69" s="5">
        <f t="shared" si="24"/>
        <v>0</v>
      </c>
      <c r="AV69" s="5">
        <f t="shared" si="24"/>
        <v>0</v>
      </c>
      <c r="AW69" s="5">
        <f t="shared" si="24"/>
        <v>0</v>
      </c>
      <c r="AX69" s="5">
        <f t="shared" si="24"/>
        <v>0</v>
      </c>
    </row>
    <row r="70" spans="1:50" ht="22.5" customHeight="1">
      <c r="A70" s="29"/>
      <c r="B70" s="5"/>
      <c r="C70" s="73"/>
      <c r="D70" s="74"/>
      <c r="E70" s="68"/>
      <c r="F70" s="68"/>
      <c r="G70" s="73"/>
      <c r="H70" s="75"/>
      <c r="I70" s="75"/>
      <c r="J70" s="75"/>
      <c r="K70" s="75"/>
      <c r="L70" s="75"/>
      <c r="M70" s="75"/>
      <c r="N70" s="75"/>
      <c r="O70" s="75"/>
      <c r="P70" s="75"/>
      <c r="Q70" s="38"/>
      <c r="R70" s="75"/>
      <c r="S70" s="75"/>
      <c r="T70" s="5"/>
      <c r="U70" s="26" t="str">
        <f t="shared" si="15"/>
        <v/>
      </c>
      <c r="V70" s="5" t="str">
        <f t="shared" si="16"/>
        <v/>
      </c>
      <c r="W70" s="5" t="str">
        <f t="shared" si="17"/>
        <v/>
      </c>
      <c r="X70" s="5" t="str">
        <f t="shared" si="18"/>
        <v/>
      </c>
      <c r="Y70" s="5" t="str">
        <f t="shared" si="19"/>
        <v/>
      </c>
      <c r="Z70" s="5" t="str">
        <f t="shared" si="20"/>
        <v/>
      </c>
      <c r="AA70" s="5" t="str">
        <f t="shared" si="21"/>
        <v/>
      </c>
      <c r="AB70" s="5">
        <v>65</v>
      </c>
      <c r="AC70" s="5" t="str">
        <f>IF(ISERROR(
IF(U70="","",IF(OR(U70='Cad Iniciais'!$D$6,X70='Cad Iniciais'!$D$6),'Cad Iniciais'!$D$6+AB70*1000,0))),"",IF(U70="","",IF(OR(U70='Cad Iniciais'!$D$6,X70='Cad Iniciais'!$D$6),'Cad Iniciais'!$D$6+AB70*1000,0)))</f>
        <v/>
      </c>
      <c r="AD70" s="5"/>
      <c r="AE70" s="5"/>
      <c r="AF70" s="5"/>
      <c r="AG70" s="5"/>
      <c r="AH70" s="5"/>
      <c r="AI70" s="5"/>
      <c r="AJ70" s="5"/>
      <c r="AK70" s="41" t="str">
        <f t="shared" si="13"/>
        <v/>
      </c>
      <c r="AL70" s="41" t="str">
        <f t="shared" si="14"/>
        <v/>
      </c>
      <c r="AM70" s="5">
        <f t="shared" si="24"/>
        <v>0</v>
      </c>
      <c r="AN70" s="5">
        <f t="shared" si="24"/>
        <v>0</v>
      </c>
      <c r="AO70" s="5">
        <f t="shared" si="24"/>
        <v>0</v>
      </c>
      <c r="AP70" s="5">
        <f t="shared" si="24"/>
        <v>0</v>
      </c>
      <c r="AQ70" s="5">
        <f t="shared" si="24"/>
        <v>0</v>
      </c>
      <c r="AR70" s="5">
        <f t="shared" si="24"/>
        <v>0</v>
      </c>
      <c r="AS70" s="5">
        <f t="shared" si="24"/>
        <v>0</v>
      </c>
      <c r="AT70" s="5">
        <f t="shared" si="24"/>
        <v>0</v>
      </c>
      <c r="AU70" s="5">
        <f t="shared" si="24"/>
        <v>0</v>
      </c>
      <c r="AV70" s="5">
        <f t="shared" si="24"/>
        <v>0</v>
      </c>
      <c r="AW70" s="5">
        <f t="shared" si="24"/>
        <v>0</v>
      </c>
      <c r="AX70" s="5">
        <f t="shared" si="24"/>
        <v>0</v>
      </c>
    </row>
    <row r="71" spans="1:50" ht="22.5" customHeight="1">
      <c r="A71" s="29"/>
      <c r="B71" s="5"/>
      <c r="C71" s="73"/>
      <c r="D71" s="74"/>
      <c r="E71" s="68"/>
      <c r="F71" s="68"/>
      <c r="G71" s="73"/>
      <c r="H71" s="75"/>
      <c r="I71" s="75"/>
      <c r="J71" s="75"/>
      <c r="K71" s="75"/>
      <c r="L71" s="75"/>
      <c r="M71" s="75"/>
      <c r="N71" s="75"/>
      <c r="O71" s="75"/>
      <c r="P71" s="75"/>
      <c r="Q71" s="38"/>
      <c r="R71" s="75"/>
      <c r="S71" s="75"/>
      <c r="T71" s="5"/>
      <c r="U71" s="26" t="str">
        <f t="shared" si="15"/>
        <v/>
      </c>
      <c r="V71" s="5" t="str">
        <f t="shared" si="16"/>
        <v/>
      </c>
      <c r="W71" s="5" t="str">
        <f t="shared" si="17"/>
        <v/>
      </c>
      <c r="X71" s="5" t="str">
        <f t="shared" si="18"/>
        <v/>
      </c>
      <c r="Y71" s="5" t="str">
        <f t="shared" si="19"/>
        <v/>
      </c>
      <c r="Z71" s="5" t="str">
        <f t="shared" si="20"/>
        <v/>
      </c>
      <c r="AA71" s="5" t="str">
        <f t="shared" si="21"/>
        <v/>
      </c>
      <c r="AB71" s="5">
        <v>66</v>
      </c>
      <c r="AC71" s="5" t="str">
        <f>IF(ISERROR(
IF(U71="","",IF(OR(U71='Cad Iniciais'!$D$6,X71='Cad Iniciais'!$D$6),'Cad Iniciais'!$D$6+AB71*1000,0))),"",IF(U71="","",IF(OR(U71='Cad Iniciais'!$D$6,X71='Cad Iniciais'!$D$6),'Cad Iniciais'!$D$6+AB71*1000,0)))</f>
        <v/>
      </c>
      <c r="AD71" s="5"/>
      <c r="AE71" s="5"/>
      <c r="AF71" s="5"/>
      <c r="AG71" s="5"/>
      <c r="AH71" s="5"/>
      <c r="AI71" s="5"/>
      <c r="AJ71" s="5"/>
      <c r="AK71" s="41" t="str">
        <f t="shared" ref="AK71:AK100" si="25">IFERROR(DATE(U71,V71,1),"")</f>
        <v/>
      </c>
      <c r="AL71" s="41" t="str">
        <f t="shared" ref="AL71:AL100" si="26">IFERROR(DATE(X71,W71,1),"")</f>
        <v/>
      </c>
      <c r="AM71" s="5">
        <f t="shared" si="24"/>
        <v>0</v>
      </c>
      <c r="AN71" s="5">
        <f t="shared" si="24"/>
        <v>0</v>
      </c>
      <c r="AO71" s="5">
        <f t="shared" si="24"/>
        <v>0</v>
      </c>
      <c r="AP71" s="5">
        <f t="shared" si="24"/>
        <v>0</v>
      </c>
      <c r="AQ71" s="5">
        <f t="shared" si="24"/>
        <v>0</v>
      </c>
      <c r="AR71" s="5">
        <f t="shared" si="24"/>
        <v>0</v>
      </c>
      <c r="AS71" s="5">
        <f t="shared" si="24"/>
        <v>0</v>
      </c>
      <c r="AT71" s="5">
        <f t="shared" si="24"/>
        <v>0</v>
      </c>
      <c r="AU71" s="5">
        <f t="shared" si="24"/>
        <v>0</v>
      </c>
      <c r="AV71" s="5">
        <f t="shared" si="24"/>
        <v>0</v>
      </c>
      <c r="AW71" s="5">
        <f t="shared" si="24"/>
        <v>0</v>
      </c>
      <c r="AX71" s="5">
        <f t="shared" si="24"/>
        <v>0</v>
      </c>
    </row>
    <row r="72" spans="1:50" ht="22.5" customHeight="1">
      <c r="A72" s="29"/>
      <c r="B72" s="5"/>
      <c r="C72" s="73"/>
      <c r="D72" s="74"/>
      <c r="E72" s="68"/>
      <c r="F72" s="68"/>
      <c r="G72" s="73"/>
      <c r="H72" s="75"/>
      <c r="I72" s="75"/>
      <c r="J72" s="75"/>
      <c r="K72" s="75"/>
      <c r="L72" s="75"/>
      <c r="M72" s="75"/>
      <c r="N72" s="75"/>
      <c r="O72" s="75"/>
      <c r="P72" s="75"/>
      <c r="Q72" s="38"/>
      <c r="R72" s="75"/>
      <c r="S72" s="75"/>
      <c r="T72" s="5"/>
      <c r="U72" s="26" t="str">
        <f t="shared" si="15"/>
        <v/>
      </c>
      <c r="V72" s="5" t="str">
        <f t="shared" si="16"/>
        <v/>
      </c>
      <c r="W72" s="5" t="str">
        <f t="shared" si="17"/>
        <v/>
      </c>
      <c r="X72" s="5" t="str">
        <f t="shared" si="18"/>
        <v/>
      </c>
      <c r="Y72" s="5" t="str">
        <f t="shared" si="19"/>
        <v/>
      </c>
      <c r="Z72" s="5" t="str">
        <f t="shared" si="20"/>
        <v/>
      </c>
      <c r="AA72" s="5" t="str">
        <f t="shared" si="21"/>
        <v/>
      </c>
      <c r="AB72" s="5">
        <v>67</v>
      </c>
      <c r="AC72" s="5" t="str">
        <f>IF(ISERROR(
IF(U72="","",IF(OR(U72='Cad Iniciais'!$D$6,X72='Cad Iniciais'!$D$6),'Cad Iniciais'!$D$6+AB72*1000,0))),"",IF(U72="","",IF(OR(U72='Cad Iniciais'!$D$6,X72='Cad Iniciais'!$D$6),'Cad Iniciais'!$D$6+AB72*1000,0)))</f>
        <v/>
      </c>
      <c r="AD72" s="5"/>
      <c r="AE72" s="5"/>
      <c r="AF72" s="5"/>
      <c r="AG72" s="5"/>
      <c r="AH72" s="5"/>
      <c r="AI72" s="5"/>
      <c r="AJ72" s="5"/>
      <c r="AK72" s="41" t="str">
        <f t="shared" si="25"/>
        <v/>
      </c>
      <c r="AL72" s="41" t="str">
        <f t="shared" si="26"/>
        <v/>
      </c>
      <c r="AM72" s="5">
        <f t="shared" si="24"/>
        <v>0</v>
      </c>
      <c r="AN72" s="5">
        <f t="shared" si="24"/>
        <v>0</v>
      </c>
      <c r="AO72" s="5">
        <f t="shared" si="24"/>
        <v>0</v>
      </c>
      <c r="AP72" s="5">
        <f t="shared" si="24"/>
        <v>0</v>
      </c>
      <c r="AQ72" s="5">
        <f t="shared" si="24"/>
        <v>0</v>
      </c>
      <c r="AR72" s="5">
        <f t="shared" si="24"/>
        <v>0</v>
      </c>
      <c r="AS72" s="5">
        <f t="shared" si="24"/>
        <v>0</v>
      </c>
      <c r="AT72" s="5">
        <f t="shared" si="24"/>
        <v>0</v>
      </c>
      <c r="AU72" s="5">
        <f t="shared" si="24"/>
        <v>0</v>
      </c>
      <c r="AV72" s="5">
        <f t="shared" si="24"/>
        <v>0</v>
      </c>
      <c r="AW72" s="5">
        <f t="shared" si="24"/>
        <v>0</v>
      </c>
      <c r="AX72" s="5">
        <f t="shared" si="24"/>
        <v>0</v>
      </c>
    </row>
    <row r="73" spans="1:50" ht="22.5" customHeight="1">
      <c r="A73" s="29"/>
      <c r="B73" s="5"/>
      <c r="C73" s="73"/>
      <c r="D73" s="74"/>
      <c r="E73" s="68"/>
      <c r="F73" s="68"/>
      <c r="G73" s="73"/>
      <c r="H73" s="75"/>
      <c r="I73" s="75"/>
      <c r="J73" s="75"/>
      <c r="K73" s="75"/>
      <c r="L73" s="75"/>
      <c r="M73" s="75"/>
      <c r="N73" s="75"/>
      <c r="O73" s="75"/>
      <c r="P73" s="75"/>
      <c r="Q73" s="38"/>
      <c r="R73" s="75"/>
      <c r="S73" s="75"/>
      <c r="T73" s="5"/>
      <c r="U73" s="26" t="str">
        <f t="shared" ref="U73:U100" si="27">IF(ISERROR(
IF(E73="","",YEAR(E73))),"",IF(E73="","",YEAR(E73)))</f>
        <v/>
      </c>
      <c r="V73" s="5" t="str">
        <f t="shared" ref="V73:V100" si="28">IF(ISERROR(IF(E73="","",MONTH(E73))),"",IF(E73="","",MONTH(E73)))</f>
        <v/>
      </c>
      <c r="W73" s="5" t="str">
        <f t="shared" ref="W73:W100" si="29">IF(ISERROR(IF(F73="","",MONTH(F73))),"",IF(F73="","",MONTH(F73)))</f>
        <v/>
      </c>
      <c r="X73" s="5" t="str">
        <f t="shared" ref="X73:X100" si="30">IF(ISERROR(IF(F73="","",YEAR(F73))),"",IF(F73="","",YEAR(F73)))</f>
        <v/>
      </c>
      <c r="Y73" s="5" t="str">
        <f t="shared" ref="Y73:Y100" si="31">IF(ISERROR(
IF(IF(E73="","",ROUND((F73-E73)/30,0))&lt;1,1,IF(E73="","",ROUND((F73-E73)/30,0)))),"",IF(IF(E73="","",ROUND((F73-E73)/30,0))&lt;1,1,IF(E73="","",ROUND((F73-E73)/30,0))))</f>
        <v/>
      </c>
      <c r="Z73" s="5" t="str">
        <f t="shared" ref="Z73:Z100" si="32">IF(ISERROR(D73/Y73),"",D73/Y73)</f>
        <v/>
      </c>
      <c r="AA73" s="5" t="str">
        <f t="shared" ref="AA73:AA100" si="33">IF(ISERROR(Q73/Y73),"",Q73/Y73)</f>
        <v/>
      </c>
      <c r="AB73" s="5">
        <v>68</v>
      </c>
      <c r="AC73" s="5" t="str">
        <f>IF(ISERROR(
IF(U73="","",IF(OR(U73='Cad Iniciais'!$D$6,X73='Cad Iniciais'!$D$6),'Cad Iniciais'!$D$6+AB73*1000,0))),"",IF(U73="","",IF(OR(U73='Cad Iniciais'!$D$6,X73='Cad Iniciais'!$D$6),'Cad Iniciais'!$D$6+AB73*1000,0)))</f>
        <v/>
      </c>
      <c r="AD73" s="5"/>
      <c r="AE73" s="5"/>
      <c r="AF73" s="5"/>
      <c r="AG73" s="5"/>
      <c r="AH73" s="5"/>
      <c r="AI73" s="5"/>
      <c r="AJ73" s="5"/>
      <c r="AK73" s="41" t="str">
        <f t="shared" si="25"/>
        <v/>
      </c>
      <c r="AL73" s="41" t="str">
        <f t="shared" si="26"/>
        <v/>
      </c>
      <c r="AM73" s="5">
        <f t="shared" si="24"/>
        <v>0</v>
      </c>
      <c r="AN73" s="5">
        <f t="shared" si="24"/>
        <v>0</v>
      </c>
      <c r="AO73" s="5">
        <f t="shared" si="24"/>
        <v>0</v>
      </c>
      <c r="AP73" s="5">
        <f t="shared" si="24"/>
        <v>0</v>
      </c>
      <c r="AQ73" s="5">
        <f t="shared" si="24"/>
        <v>0</v>
      </c>
      <c r="AR73" s="5">
        <f t="shared" si="24"/>
        <v>0</v>
      </c>
      <c r="AS73" s="5">
        <f t="shared" si="24"/>
        <v>0</v>
      </c>
      <c r="AT73" s="5">
        <f t="shared" si="24"/>
        <v>0</v>
      </c>
      <c r="AU73" s="5">
        <f t="shared" si="24"/>
        <v>0</v>
      </c>
      <c r="AV73" s="5">
        <f t="shared" si="24"/>
        <v>0</v>
      </c>
      <c r="AW73" s="5">
        <f t="shared" si="24"/>
        <v>0</v>
      </c>
      <c r="AX73" s="5">
        <f t="shared" si="24"/>
        <v>0</v>
      </c>
    </row>
    <row r="74" spans="1:50" ht="22.5" customHeight="1">
      <c r="A74" s="29"/>
      <c r="B74" s="5"/>
      <c r="C74" s="73"/>
      <c r="D74" s="74"/>
      <c r="E74" s="68"/>
      <c r="F74" s="68"/>
      <c r="G74" s="73"/>
      <c r="H74" s="75"/>
      <c r="I74" s="75"/>
      <c r="J74" s="75"/>
      <c r="K74" s="75"/>
      <c r="L74" s="75"/>
      <c r="M74" s="75"/>
      <c r="N74" s="75"/>
      <c r="O74" s="75"/>
      <c r="P74" s="75"/>
      <c r="Q74" s="38"/>
      <c r="R74" s="75"/>
      <c r="S74" s="75"/>
      <c r="T74" s="5"/>
      <c r="U74" s="26" t="str">
        <f t="shared" si="27"/>
        <v/>
      </c>
      <c r="V74" s="5" t="str">
        <f t="shared" si="28"/>
        <v/>
      </c>
      <c r="W74" s="5" t="str">
        <f t="shared" si="29"/>
        <v/>
      </c>
      <c r="X74" s="5" t="str">
        <f t="shared" si="30"/>
        <v/>
      </c>
      <c r="Y74" s="5" t="str">
        <f t="shared" si="31"/>
        <v/>
      </c>
      <c r="Z74" s="5" t="str">
        <f t="shared" si="32"/>
        <v/>
      </c>
      <c r="AA74" s="5" t="str">
        <f t="shared" si="33"/>
        <v/>
      </c>
      <c r="AB74" s="5">
        <v>69</v>
      </c>
      <c r="AC74" s="5" t="str">
        <f>IF(ISERROR(
IF(U74="","",IF(OR(U74='Cad Iniciais'!$D$6,X74='Cad Iniciais'!$D$6),'Cad Iniciais'!$D$6+AB74*1000,0))),"",IF(U74="","",IF(OR(U74='Cad Iniciais'!$D$6,X74='Cad Iniciais'!$D$6),'Cad Iniciais'!$D$6+AB74*1000,0)))</f>
        <v/>
      </c>
      <c r="AD74" s="5"/>
      <c r="AE74" s="5"/>
      <c r="AF74" s="5"/>
      <c r="AG74" s="5"/>
      <c r="AH74" s="5"/>
      <c r="AI74" s="5"/>
      <c r="AJ74" s="5"/>
      <c r="AK74" s="41" t="str">
        <f t="shared" si="25"/>
        <v/>
      </c>
      <c r="AL74" s="41" t="str">
        <f t="shared" si="26"/>
        <v/>
      </c>
      <c r="AM74" s="5">
        <f t="shared" si="24"/>
        <v>0</v>
      </c>
      <c r="AN74" s="5">
        <f t="shared" si="24"/>
        <v>0</v>
      </c>
      <c r="AO74" s="5">
        <f t="shared" si="24"/>
        <v>0</v>
      </c>
      <c r="AP74" s="5">
        <f t="shared" si="24"/>
        <v>0</v>
      </c>
      <c r="AQ74" s="5">
        <f t="shared" si="24"/>
        <v>0</v>
      </c>
      <c r="AR74" s="5">
        <f t="shared" si="24"/>
        <v>0</v>
      </c>
      <c r="AS74" s="5">
        <f t="shared" si="24"/>
        <v>0</v>
      </c>
      <c r="AT74" s="5">
        <f t="shared" si="24"/>
        <v>0</v>
      </c>
      <c r="AU74" s="5">
        <f t="shared" si="24"/>
        <v>0</v>
      </c>
      <c r="AV74" s="5">
        <f t="shared" si="24"/>
        <v>0</v>
      </c>
      <c r="AW74" s="5">
        <f t="shared" si="24"/>
        <v>0</v>
      </c>
      <c r="AX74" s="5">
        <f t="shared" si="24"/>
        <v>0</v>
      </c>
    </row>
    <row r="75" spans="1:50" ht="22.5" customHeight="1">
      <c r="A75" s="29"/>
      <c r="B75" s="5"/>
      <c r="C75" s="73"/>
      <c r="D75" s="74"/>
      <c r="E75" s="68"/>
      <c r="F75" s="68"/>
      <c r="G75" s="73"/>
      <c r="H75" s="75"/>
      <c r="I75" s="75"/>
      <c r="J75" s="75"/>
      <c r="K75" s="75"/>
      <c r="L75" s="75"/>
      <c r="M75" s="75"/>
      <c r="N75" s="75"/>
      <c r="O75" s="75"/>
      <c r="P75" s="75"/>
      <c r="Q75" s="38"/>
      <c r="R75" s="75"/>
      <c r="S75" s="75"/>
      <c r="T75" s="5"/>
      <c r="U75" s="26" t="str">
        <f t="shared" si="27"/>
        <v/>
      </c>
      <c r="V75" s="5" t="str">
        <f t="shared" si="28"/>
        <v/>
      </c>
      <c r="W75" s="5" t="str">
        <f t="shared" si="29"/>
        <v/>
      </c>
      <c r="X75" s="5" t="str">
        <f t="shared" si="30"/>
        <v/>
      </c>
      <c r="Y75" s="5" t="str">
        <f t="shared" si="31"/>
        <v/>
      </c>
      <c r="Z75" s="5" t="str">
        <f t="shared" si="32"/>
        <v/>
      </c>
      <c r="AA75" s="5" t="str">
        <f t="shared" si="33"/>
        <v/>
      </c>
      <c r="AB75" s="5">
        <v>70</v>
      </c>
      <c r="AC75" s="5" t="str">
        <f>IF(ISERROR(
IF(U75="","",IF(OR(U75='Cad Iniciais'!$D$6,X75='Cad Iniciais'!$D$6),'Cad Iniciais'!$D$6+AB75*1000,0))),"",IF(U75="","",IF(OR(U75='Cad Iniciais'!$D$6,X75='Cad Iniciais'!$D$6),'Cad Iniciais'!$D$6+AB75*1000,0)))</f>
        <v/>
      </c>
      <c r="AD75" s="5"/>
      <c r="AE75" s="5"/>
      <c r="AF75" s="5"/>
      <c r="AG75" s="5"/>
      <c r="AH75" s="5"/>
      <c r="AI75" s="5"/>
      <c r="AJ75" s="5"/>
      <c r="AK75" s="41" t="str">
        <f t="shared" si="25"/>
        <v/>
      </c>
      <c r="AL75" s="41" t="str">
        <f t="shared" si="26"/>
        <v/>
      </c>
      <c r="AM75" s="5">
        <f t="shared" si="24"/>
        <v>0</v>
      </c>
      <c r="AN75" s="5">
        <f t="shared" si="24"/>
        <v>0</v>
      </c>
      <c r="AO75" s="5">
        <f t="shared" si="24"/>
        <v>0</v>
      </c>
      <c r="AP75" s="5">
        <f t="shared" si="24"/>
        <v>0</v>
      </c>
      <c r="AQ75" s="5">
        <f t="shared" si="24"/>
        <v>0</v>
      </c>
      <c r="AR75" s="5">
        <f t="shared" si="24"/>
        <v>0</v>
      </c>
      <c r="AS75" s="5">
        <f t="shared" si="24"/>
        <v>0</v>
      </c>
      <c r="AT75" s="5">
        <f t="shared" si="24"/>
        <v>0</v>
      </c>
      <c r="AU75" s="5">
        <f t="shared" si="24"/>
        <v>0</v>
      </c>
      <c r="AV75" s="5">
        <f t="shared" si="24"/>
        <v>0</v>
      </c>
      <c r="AW75" s="5">
        <f t="shared" si="24"/>
        <v>0</v>
      </c>
      <c r="AX75" s="5">
        <f t="shared" si="24"/>
        <v>0</v>
      </c>
    </row>
    <row r="76" spans="1:50" ht="22.5" customHeight="1">
      <c r="A76" s="29"/>
      <c r="B76" s="5"/>
      <c r="C76" s="73"/>
      <c r="D76" s="74"/>
      <c r="E76" s="68"/>
      <c r="F76" s="68"/>
      <c r="G76" s="73"/>
      <c r="H76" s="75"/>
      <c r="I76" s="75"/>
      <c r="J76" s="75"/>
      <c r="K76" s="75"/>
      <c r="L76" s="75"/>
      <c r="M76" s="75"/>
      <c r="N76" s="75"/>
      <c r="O76" s="75"/>
      <c r="P76" s="75"/>
      <c r="Q76" s="38"/>
      <c r="R76" s="75"/>
      <c r="S76" s="75"/>
      <c r="T76" s="5"/>
      <c r="U76" s="26" t="str">
        <f t="shared" si="27"/>
        <v/>
      </c>
      <c r="V76" s="5" t="str">
        <f t="shared" si="28"/>
        <v/>
      </c>
      <c r="W76" s="5" t="str">
        <f t="shared" si="29"/>
        <v/>
      </c>
      <c r="X76" s="5" t="str">
        <f t="shared" si="30"/>
        <v/>
      </c>
      <c r="Y76" s="5" t="str">
        <f t="shared" si="31"/>
        <v/>
      </c>
      <c r="Z76" s="5" t="str">
        <f t="shared" si="32"/>
        <v/>
      </c>
      <c r="AA76" s="5" t="str">
        <f t="shared" si="33"/>
        <v/>
      </c>
      <c r="AB76" s="5">
        <v>71</v>
      </c>
      <c r="AC76" s="5" t="str">
        <f>IF(ISERROR(
IF(U76="","",IF(OR(U76='Cad Iniciais'!$D$6,X76='Cad Iniciais'!$D$6),'Cad Iniciais'!$D$6+AB76*1000,0))),"",IF(U76="","",IF(OR(U76='Cad Iniciais'!$D$6,X76='Cad Iniciais'!$D$6),'Cad Iniciais'!$D$6+AB76*1000,0)))</f>
        <v/>
      </c>
      <c r="AD76" s="5"/>
      <c r="AE76" s="5"/>
      <c r="AF76" s="5"/>
      <c r="AG76" s="5"/>
      <c r="AH76" s="5"/>
      <c r="AI76" s="5"/>
      <c r="AJ76" s="5"/>
      <c r="AK76" s="41" t="str">
        <f t="shared" si="25"/>
        <v/>
      </c>
      <c r="AL76" s="41" t="str">
        <f t="shared" si="26"/>
        <v/>
      </c>
      <c r="AM76" s="5">
        <f t="shared" ref="AM76:AX85" si="34">IFERROR(IF(AND($AK76&lt;=AM$3,$AL76&gt;=AM$3),1,0),0)</f>
        <v>0</v>
      </c>
      <c r="AN76" s="5">
        <f t="shared" si="34"/>
        <v>0</v>
      </c>
      <c r="AO76" s="5">
        <f t="shared" si="34"/>
        <v>0</v>
      </c>
      <c r="AP76" s="5">
        <f t="shared" si="34"/>
        <v>0</v>
      </c>
      <c r="AQ76" s="5">
        <f t="shared" si="34"/>
        <v>0</v>
      </c>
      <c r="AR76" s="5">
        <f t="shared" si="34"/>
        <v>0</v>
      </c>
      <c r="AS76" s="5">
        <f t="shared" si="34"/>
        <v>0</v>
      </c>
      <c r="AT76" s="5">
        <f t="shared" si="34"/>
        <v>0</v>
      </c>
      <c r="AU76" s="5">
        <f t="shared" si="34"/>
        <v>0</v>
      </c>
      <c r="AV76" s="5">
        <f t="shared" si="34"/>
        <v>0</v>
      </c>
      <c r="AW76" s="5">
        <f t="shared" si="34"/>
        <v>0</v>
      </c>
      <c r="AX76" s="5">
        <f t="shared" si="34"/>
        <v>0</v>
      </c>
    </row>
    <row r="77" spans="1:50" ht="22.5" customHeight="1">
      <c r="A77" s="29"/>
      <c r="B77" s="5"/>
      <c r="C77" s="73"/>
      <c r="D77" s="74"/>
      <c r="E77" s="68"/>
      <c r="F77" s="68"/>
      <c r="G77" s="73"/>
      <c r="H77" s="75"/>
      <c r="I77" s="75"/>
      <c r="J77" s="75"/>
      <c r="K77" s="75"/>
      <c r="L77" s="75"/>
      <c r="M77" s="75"/>
      <c r="N77" s="75"/>
      <c r="O77" s="75"/>
      <c r="P77" s="75"/>
      <c r="Q77" s="38"/>
      <c r="R77" s="75"/>
      <c r="S77" s="75"/>
      <c r="T77" s="5"/>
      <c r="U77" s="26" t="str">
        <f t="shared" si="27"/>
        <v/>
      </c>
      <c r="V77" s="5" t="str">
        <f t="shared" si="28"/>
        <v/>
      </c>
      <c r="W77" s="5" t="str">
        <f t="shared" si="29"/>
        <v/>
      </c>
      <c r="X77" s="5" t="str">
        <f t="shared" si="30"/>
        <v/>
      </c>
      <c r="Y77" s="5" t="str">
        <f t="shared" si="31"/>
        <v/>
      </c>
      <c r="Z77" s="5" t="str">
        <f t="shared" si="32"/>
        <v/>
      </c>
      <c r="AA77" s="5" t="str">
        <f t="shared" si="33"/>
        <v/>
      </c>
      <c r="AB77" s="5">
        <v>72</v>
      </c>
      <c r="AC77" s="5" t="str">
        <f>IF(ISERROR(
IF(U77="","",IF(OR(U77='Cad Iniciais'!$D$6,X77='Cad Iniciais'!$D$6),'Cad Iniciais'!$D$6+AB77*1000,0))),"",IF(U77="","",IF(OR(U77='Cad Iniciais'!$D$6,X77='Cad Iniciais'!$D$6),'Cad Iniciais'!$D$6+AB77*1000,0)))</f>
        <v/>
      </c>
      <c r="AD77" s="5"/>
      <c r="AE77" s="5"/>
      <c r="AF77" s="5"/>
      <c r="AG77" s="5"/>
      <c r="AH77" s="5"/>
      <c r="AI77" s="5"/>
      <c r="AJ77" s="5"/>
      <c r="AK77" s="41" t="str">
        <f t="shared" si="25"/>
        <v/>
      </c>
      <c r="AL77" s="41" t="str">
        <f t="shared" si="26"/>
        <v/>
      </c>
      <c r="AM77" s="5">
        <f t="shared" si="34"/>
        <v>0</v>
      </c>
      <c r="AN77" s="5">
        <f t="shared" si="34"/>
        <v>0</v>
      </c>
      <c r="AO77" s="5">
        <f t="shared" si="34"/>
        <v>0</v>
      </c>
      <c r="AP77" s="5">
        <f t="shared" si="34"/>
        <v>0</v>
      </c>
      <c r="AQ77" s="5">
        <f t="shared" si="34"/>
        <v>0</v>
      </c>
      <c r="AR77" s="5">
        <f t="shared" si="34"/>
        <v>0</v>
      </c>
      <c r="AS77" s="5">
        <f t="shared" si="34"/>
        <v>0</v>
      </c>
      <c r="AT77" s="5">
        <f t="shared" si="34"/>
        <v>0</v>
      </c>
      <c r="AU77" s="5">
        <f t="shared" si="34"/>
        <v>0</v>
      </c>
      <c r="AV77" s="5">
        <f t="shared" si="34"/>
        <v>0</v>
      </c>
      <c r="AW77" s="5">
        <f t="shared" si="34"/>
        <v>0</v>
      </c>
      <c r="AX77" s="5">
        <f t="shared" si="34"/>
        <v>0</v>
      </c>
    </row>
    <row r="78" spans="1:50" ht="22.5" customHeight="1">
      <c r="A78" s="29"/>
      <c r="B78" s="5"/>
      <c r="C78" s="73"/>
      <c r="D78" s="74"/>
      <c r="E78" s="68"/>
      <c r="F78" s="68"/>
      <c r="G78" s="73"/>
      <c r="H78" s="75"/>
      <c r="I78" s="75"/>
      <c r="J78" s="75"/>
      <c r="K78" s="75"/>
      <c r="L78" s="75"/>
      <c r="M78" s="75"/>
      <c r="N78" s="75"/>
      <c r="O78" s="75"/>
      <c r="P78" s="75"/>
      <c r="Q78" s="38"/>
      <c r="R78" s="75"/>
      <c r="S78" s="75"/>
      <c r="T78" s="5"/>
      <c r="U78" s="26" t="str">
        <f t="shared" si="27"/>
        <v/>
      </c>
      <c r="V78" s="5" t="str">
        <f t="shared" si="28"/>
        <v/>
      </c>
      <c r="W78" s="5" t="str">
        <f t="shared" si="29"/>
        <v/>
      </c>
      <c r="X78" s="5" t="str">
        <f t="shared" si="30"/>
        <v/>
      </c>
      <c r="Y78" s="5" t="str">
        <f t="shared" si="31"/>
        <v/>
      </c>
      <c r="Z78" s="5" t="str">
        <f t="shared" si="32"/>
        <v/>
      </c>
      <c r="AA78" s="5" t="str">
        <f t="shared" si="33"/>
        <v/>
      </c>
      <c r="AB78" s="5">
        <v>73</v>
      </c>
      <c r="AC78" s="5" t="str">
        <f>IF(ISERROR(
IF(U78="","",IF(OR(U78='Cad Iniciais'!$D$6,X78='Cad Iniciais'!$D$6),'Cad Iniciais'!$D$6+AB78*1000,0))),"",IF(U78="","",IF(OR(U78='Cad Iniciais'!$D$6,X78='Cad Iniciais'!$D$6),'Cad Iniciais'!$D$6+AB78*1000,0)))</f>
        <v/>
      </c>
      <c r="AD78" s="5"/>
      <c r="AE78" s="5"/>
      <c r="AF78" s="5"/>
      <c r="AG78" s="5"/>
      <c r="AH78" s="5"/>
      <c r="AI78" s="5"/>
      <c r="AJ78" s="5"/>
      <c r="AK78" s="41" t="str">
        <f t="shared" si="25"/>
        <v/>
      </c>
      <c r="AL78" s="41" t="str">
        <f t="shared" si="26"/>
        <v/>
      </c>
      <c r="AM78" s="5">
        <f t="shared" si="34"/>
        <v>0</v>
      </c>
      <c r="AN78" s="5">
        <f t="shared" si="34"/>
        <v>0</v>
      </c>
      <c r="AO78" s="5">
        <f t="shared" si="34"/>
        <v>0</v>
      </c>
      <c r="AP78" s="5">
        <f t="shared" si="34"/>
        <v>0</v>
      </c>
      <c r="AQ78" s="5">
        <f t="shared" si="34"/>
        <v>0</v>
      </c>
      <c r="AR78" s="5">
        <f t="shared" si="34"/>
        <v>0</v>
      </c>
      <c r="AS78" s="5">
        <f t="shared" si="34"/>
        <v>0</v>
      </c>
      <c r="AT78" s="5">
        <f t="shared" si="34"/>
        <v>0</v>
      </c>
      <c r="AU78" s="5">
        <f t="shared" si="34"/>
        <v>0</v>
      </c>
      <c r="AV78" s="5">
        <f t="shared" si="34"/>
        <v>0</v>
      </c>
      <c r="AW78" s="5">
        <f t="shared" si="34"/>
        <v>0</v>
      </c>
      <c r="AX78" s="5">
        <f t="shared" si="34"/>
        <v>0</v>
      </c>
    </row>
    <row r="79" spans="1:50" ht="22.5" customHeight="1">
      <c r="A79" s="29"/>
      <c r="B79" s="5"/>
      <c r="C79" s="73"/>
      <c r="D79" s="74"/>
      <c r="E79" s="68"/>
      <c r="F79" s="68"/>
      <c r="G79" s="73"/>
      <c r="H79" s="75"/>
      <c r="I79" s="75"/>
      <c r="J79" s="75"/>
      <c r="K79" s="75"/>
      <c r="L79" s="75"/>
      <c r="M79" s="75"/>
      <c r="N79" s="75"/>
      <c r="O79" s="75"/>
      <c r="P79" s="75"/>
      <c r="Q79" s="38"/>
      <c r="R79" s="75"/>
      <c r="S79" s="75"/>
      <c r="T79" s="5"/>
      <c r="U79" s="26" t="str">
        <f t="shared" si="27"/>
        <v/>
      </c>
      <c r="V79" s="5" t="str">
        <f t="shared" si="28"/>
        <v/>
      </c>
      <c r="W79" s="5" t="str">
        <f t="shared" si="29"/>
        <v/>
      </c>
      <c r="X79" s="5" t="str">
        <f t="shared" si="30"/>
        <v/>
      </c>
      <c r="Y79" s="5" t="str">
        <f t="shared" si="31"/>
        <v/>
      </c>
      <c r="Z79" s="5" t="str">
        <f t="shared" si="32"/>
        <v/>
      </c>
      <c r="AA79" s="5" t="str">
        <f t="shared" si="33"/>
        <v/>
      </c>
      <c r="AB79" s="5">
        <v>74</v>
      </c>
      <c r="AC79" s="5" t="str">
        <f>IF(ISERROR(
IF(U79="","",IF(OR(U79='Cad Iniciais'!$D$6,X79='Cad Iniciais'!$D$6),'Cad Iniciais'!$D$6+AB79*1000,0))),"",IF(U79="","",IF(OR(U79='Cad Iniciais'!$D$6,X79='Cad Iniciais'!$D$6),'Cad Iniciais'!$D$6+AB79*1000,0)))</f>
        <v/>
      </c>
      <c r="AD79" s="5"/>
      <c r="AE79" s="5"/>
      <c r="AF79" s="5"/>
      <c r="AG79" s="5"/>
      <c r="AH79" s="5"/>
      <c r="AI79" s="5"/>
      <c r="AJ79" s="5"/>
      <c r="AK79" s="41" t="str">
        <f t="shared" si="25"/>
        <v/>
      </c>
      <c r="AL79" s="41" t="str">
        <f t="shared" si="26"/>
        <v/>
      </c>
      <c r="AM79" s="5">
        <f t="shared" si="34"/>
        <v>0</v>
      </c>
      <c r="AN79" s="5">
        <f t="shared" si="34"/>
        <v>0</v>
      </c>
      <c r="AO79" s="5">
        <f t="shared" si="34"/>
        <v>0</v>
      </c>
      <c r="AP79" s="5">
        <f t="shared" si="34"/>
        <v>0</v>
      </c>
      <c r="AQ79" s="5">
        <f t="shared" si="34"/>
        <v>0</v>
      </c>
      <c r="AR79" s="5">
        <f t="shared" si="34"/>
        <v>0</v>
      </c>
      <c r="AS79" s="5">
        <f t="shared" si="34"/>
        <v>0</v>
      </c>
      <c r="AT79" s="5">
        <f t="shared" si="34"/>
        <v>0</v>
      </c>
      <c r="AU79" s="5">
        <f t="shared" si="34"/>
        <v>0</v>
      </c>
      <c r="AV79" s="5">
        <f t="shared" si="34"/>
        <v>0</v>
      </c>
      <c r="AW79" s="5">
        <f t="shared" si="34"/>
        <v>0</v>
      </c>
      <c r="AX79" s="5">
        <f t="shared" si="34"/>
        <v>0</v>
      </c>
    </row>
    <row r="80" spans="1:50" ht="22.5" customHeight="1">
      <c r="A80" s="29"/>
      <c r="B80" s="5"/>
      <c r="C80" s="73"/>
      <c r="D80" s="74"/>
      <c r="E80" s="68"/>
      <c r="F80" s="68"/>
      <c r="G80" s="73"/>
      <c r="H80" s="75"/>
      <c r="I80" s="75"/>
      <c r="J80" s="75"/>
      <c r="K80" s="75"/>
      <c r="L80" s="75"/>
      <c r="M80" s="75"/>
      <c r="N80" s="75"/>
      <c r="O80" s="75"/>
      <c r="P80" s="75"/>
      <c r="Q80" s="38"/>
      <c r="R80" s="75"/>
      <c r="S80" s="75"/>
      <c r="T80" s="5"/>
      <c r="U80" s="26" t="str">
        <f t="shared" si="27"/>
        <v/>
      </c>
      <c r="V80" s="5" t="str">
        <f t="shared" si="28"/>
        <v/>
      </c>
      <c r="W80" s="5" t="str">
        <f t="shared" si="29"/>
        <v/>
      </c>
      <c r="X80" s="5" t="str">
        <f t="shared" si="30"/>
        <v/>
      </c>
      <c r="Y80" s="5" t="str">
        <f t="shared" si="31"/>
        <v/>
      </c>
      <c r="Z80" s="5" t="str">
        <f t="shared" si="32"/>
        <v/>
      </c>
      <c r="AA80" s="5" t="str">
        <f t="shared" si="33"/>
        <v/>
      </c>
      <c r="AB80" s="5">
        <v>75</v>
      </c>
      <c r="AC80" s="5" t="str">
        <f>IF(ISERROR(
IF(U80="","",IF(OR(U80='Cad Iniciais'!$D$6,X80='Cad Iniciais'!$D$6),'Cad Iniciais'!$D$6+AB80*1000,0))),"",IF(U80="","",IF(OR(U80='Cad Iniciais'!$D$6,X80='Cad Iniciais'!$D$6),'Cad Iniciais'!$D$6+AB80*1000,0)))</f>
        <v/>
      </c>
      <c r="AD80" s="5"/>
      <c r="AE80" s="5"/>
      <c r="AF80" s="5"/>
      <c r="AG80" s="5"/>
      <c r="AH80" s="5"/>
      <c r="AI80" s="5"/>
      <c r="AJ80" s="5"/>
      <c r="AK80" s="41" t="str">
        <f t="shared" si="25"/>
        <v/>
      </c>
      <c r="AL80" s="41" t="str">
        <f t="shared" si="26"/>
        <v/>
      </c>
      <c r="AM80" s="5">
        <f t="shared" si="34"/>
        <v>0</v>
      </c>
      <c r="AN80" s="5">
        <f t="shared" si="34"/>
        <v>0</v>
      </c>
      <c r="AO80" s="5">
        <f t="shared" si="34"/>
        <v>0</v>
      </c>
      <c r="AP80" s="5">
        <f t="shared" si="34"/>
        <v>0</v>
      </c>
      <c r="AQ80" s="5">
        <f t="shared" si="34"/>
        <v>0</v>
      </c>
      <c r="AR80" s="5">
        <f t="shared" si="34"/>
        <v>0</v>
      </c>
      <c r="AS80" s="5">
        <f t="shared" si="34"/>
        <v>0</v>
      </c>
      <c r="AT80" s="5">
        <f t="shared" si="34"/>
        <v>0</v>
      </c>
      <c r="AU80" s="5">
        <f t="shared" si="34"/>
        <v>0</v>
      </c>
      <c r="AV80" s="5">
        <f t="shared" si="34"/>
        <v>0</v>
      </c>
      <c r="AW80" s="5">
        <f t="shared" si="34"/>
        <v>0</v>
      </c>
      <c r="AX80" s="5">
        <f t="shared" si="34"/>
        <v>0</v>
      </c>
    </row>
    <row r="81" spans="1:50" ht="22.5" customHeight="1">
      <c r="A81" s="29"/>
      <c r="B81" s="5"/>
      <c r="C81" s="73"/>
      <c r="D81" s="74"/>
      <c r="E81" s="68"/>
      <c r="F81" s="68"/>
      <c r="G81" s="73"/>
      <c r="H81" s="75"/>
      <c r="I81" s="75"/>
      <c r="J81" s="75"/>
      <c r="K81" s="75"/>
      <c r="L81" s="75"/>
      <c r="M81" s="75"/>
      <c r="N81" s="75"/>
      <c r="O81" s="75"/>
      <c r="P81" s="75"/>
      <c r="Q81" s="38"/>
      <c r="R81" s="75"/>
      <c r="S81" s="75"/>
      <c r="T81" s="5"/>
      <c r="U81" s="26" t="str">
        <f t="shared" si="27"/>
        <v/>
      </c>
      <c r="V81" s="5" t="str">
        <f t="shared" si="28"/>
        <v/>
      </c>
      <c r="W81" s="5" t="str">
        <f t="shared" si="29"/>
        <v/>
      </c>
      <c r="X81" s="5" t="str">
        <f t="shared" si="30"/>
        <v/>
      </c>
      <c r="Y81" s="5" t="str">
        <f t="shared" si="31"/>
        <v/>
      </c>
      <c r="Z81" s="5" t="str">
        <f t="shared" si="32"/>
        <v/>
      </c>
      <c r="AA81" s="5" t="str">
        <f t="shared" si="33"/>
        <v/>
      </c>
      <c r="AB81" s="5">
        <v>76</v>
      </c>
      <c r="AC81" s="5" t="str">
        <f>IF(ISERROR(
IF(U81="","",IF(OR(U81='Cad Iniciais'!$D$6,X81='Cad Iniciais'!$D$6),'Cad Iniciais'!$D$6+AB81*1000,0))),"",IF(U81="","",IF(OR(U81='Cad Iniciais'!$D$6,X81='Cad Iniciais'!$D$6),'Cad Iniciais'!$D$6+AB81*1000,0)))</f>
        <v/>
      </c>
      <c r="AD81" s="5"/>
      <c r="AE81" s="5"/>
      <c r="AF81" s="5"/>
      <c r="AG81" s="5"/>
      <c r="AH81" s="5"/>
      <c r="AI81" s="5"/>
      <c r="AJ81" s="5"/>
      <c r="AK81" s="41" t="str">
        <f t="shared" si="25"/>
        <v/>
      </c>
      <c r="AL81" s="41" t="str">
        <f t="shared" si="26"/>
        <v/>
      </c>
      <c r="AM81" s="5">
        <f t="shared" si="34"/>
        <v>0</v>
      </c>
      <c r="AN81" s="5">
        <f t="shared" si="34"/>
        <v>0</v>
      </c>
      <c r="AO81" s="5">
        <f t="shared" si="34"/>
        <v>0</v>
      </c>
      <c r="AP81" s="5">
        <f t="shared" si="34"/>
        <v>0</v>
      </c>
      <c r="AQ81" s="5">
        <f t="shared" si="34"/>
        <v>0</v>
      </c>
      <c r="AR81" s="5">
        <f t="shared" si="34"/>
        <v>0</v>
      </c>
      <c r="AS81" s="5">
        <f t="shared" si="34"/>
        <v>0</v>
      </c>
      <c r="AT81" s="5">
        <f t="shared" si="34"/>
        <v>0</v>
      </c>
      <c r="AU81" s="5">
        <f t="shared" si="34"/>
        <v>0</v>
      </c>
      <c r="AV81" s="5">
        <f t="shared" si="34"/>
        <v>0</v>
      </c>
      <c r="AW81" s="5">
        <f t="shared" si="34"/>
        <v>0</v>
      </c>
      <c r="AX81" s="5">
        <f t="shared" si="34"/>
        <v>0</v>
      </c>
    </row>
    <row r="82" spans="1:50" ht="22.5" customHeight="1">
      <c r="A82" s="29"/>
      <c r="B82" s="5"/>
      <c r="C82" s="73"/>
      <c r="D82" s="74"/>
      <c r="E82" s="68"/>
      <c r="F82" s="68"/>
      <c r="G82" s="73"/>
      <c r="H82" s="75"/>
      <c r="I82" s="75"/>
      <c r="J82" s="75"/>
      <c r="K82" s="75"/>
      <c r="L82" s="75"/>
      <c r="M82" s="75"/>
      <c r="N82" s="75"/>
      <c r="O82" s="75"/>
      <c r="P82" s="75"/>
      <c r="Q82" s="38"/>
      <c r="R82" s="75"/>
      <c r="S82" s="75"/>
      <c r="T82" s="5"/>
      <c r="U82" s="26" t="str">
        <f t="shared" si="27"/>
        <v/>
      </c>
      <c r="V82" s="5" t="str">
        <f t="shared" si="28"/>
        <v/>
      </c>
      <c r="W82" s="5" t="str">
        <f t="shared" si="29"/>
        <v/>
      </c>
      <c r="X82" s="5" t="str">
        <f t="shared" si="30"/>
        <v/>
      </c>
      <c r="Y82" s="5" t="str">
        <f t="shared" si="31"/>
        <v/>
      </c>
      <c r="Z82" s="5" t="str">
        <f t="shared" si="32"/>
        <v/>
      </c>
      <c r="AA82" s="5" t="str">
        <f t="shared" si="33"/>
        <v/>
      </c>
      <c r="AB82" s="5">
        <v>77</v>
      </c>
      <c r="AC82" s="5" t="str">
        <f>IF(ISERROR(
IF(U82="","",IF(OR(U82='Cad Iniciais'!$D$6,X82='Cad Iniciais'!$D$6),'Cad Iniciais'!$D$6+AB82*1000,0))),"",IF(U82="","",IF(OR(U82='Cad Iniciais'!$D$6,X82='Cad Iniciais'!$D$6),'Cad Iniciais'!$D$6+AB82*1000,0)))</f>
        <v/>
      </c>
      <c r="AD82" s="5"/>
      <c r="AE82" s="5"/>
      <c r="AF82" s="5"/>
      <c r="AG82" s="5"/>
      <c r="AH82" s="5"/>
      <c r="AI82" s="5"/>
      <c r="AJ82" s="5"/>
      <c r="AK82" s="41" t="str">
        <f t="shared" si="25"/>
        <v/>
      </c>
      <c r="AL82" s="41" t="str">
        <f t="shared" si="26"/>
        <v/>
      </c>
      <c r="AM82" s="5">
        <f t="shared" si="34"/>
        <v>0</v>
      </c>
      <c r="AN82" s="5">
        <f t="shared" si="34"/>
        <v>0</v>
      </c>
      <c r="AO82" s="5">
        <f t="shared" si="34"/>
        <v>0</v>
      </c>
      <c r="AP82" s="5">
        <f t="shared" si="34"/>
        <v>0</v>
      </c>
      <c r="AQ82" s="5">
        <f t="shared" si="34"/>
        <v>0</v>
      </c>
      <c r="AR82" s="5">
        <f t="shared" si="34"/>
        <v>0</v>
      </c>
      <c r="AS82" s="5">
        <f t="shared" si="34"/>
        <v>0</v>
      </c>
      <c r="AT82" s="5">
        <f t="shared" si="34"/>
        <v>0</v>
      </c>
      <c r="AU82" s="5">
        <f t="shared" si="34"/>
        <v>0</v>
      </c>
      <c r="AV82" s="5">
        <f t="shared" si="34"/>
        <v>0</v>
      </c>
      <c r="AW82" s="5">
        <f t="shared" si="34"/>
        <v>0</v>
      </c>
      <c r="AX82" s="5">
        <f t="shared" si="34"/>
        <v>0</v>
      </c>
    </row>
    <row r="83" spans="1:50" ht="22.5" customHeight="1">
      <c r="A83" s="29"/>
      <c r="B83" s="5"/>
      <c r="C83" s="73"/>
      <c r="D83" s="74"/>
      <c r="E83" s="68"/>
      <c r="F83" s="68"/>
      <c r="G83" s="73"/>
      <c r="H83" s="75"/>
      <c r="I83" s="75"/>
      <c r="J83" s="75"/>
      <c r="K83" s="75"/>
      <c r="L83" s="75"/>
      <c r="M83" s="75"/>
      <c r="N83" s="75"/>
      <c r="O83" s="75"/>
      <c r="P83" s="75"/>
      <c r="Q83" s="38"/>
      <c r="R83" s="75"/>
      <c r="S83" s="75"/>
      <c r="T83" s="5"/>
      <c r="U83" s="26" t="str">
        <f t="shared" si="27"/>
        <v/>
      </c>
      <c r="V83" s="5" t="str">
        <f t="shared" si="28"/>
        <v/>
      </c>
      <c r="W83" s="5" t="str">
        <f t="shared" si="29"/>
        <v/>
      </c>
      <c r="X83" s="5" t="str">
        <f t="shared" si="30"/>
        <v/>
      </c>
      <c r="Y83" s="5" t="str">
        <f t="shared" si="31"/>
        <v/>
      </c>
      <c r="Z83" s="5" t="str">
        <f t="shared" si="32"/>
        <v/>
      </c>
      <c r="AA83" s="5" t="str">
        <f t="shared" si="33"/>
        <v/>
      </c>
      <c r="AB83" s="5">
        <v>78</v>
      </c>
      <c r="AC83" s="5" t="str">
        <f>IF(ISERROR(
IF(U83="","",IF(OR(U83='Cad Iniciais'!$D$6,X83='Cad Iniciais'!$D$6),'Cad Iniciais'!$D$6+AB83*1000,0))),"",IF(U83="","",IF(OR(U83='Cad Iniciais'!$D$6,X83='Cad Iniciais'!$D$6),'Cad Iniciais'!$D$6+AB83*1000,0)))</f>
        <v/>
      </c>
      <c r="AD83" s="5"/>
      <c r="AE83" s="5"/>
      <c r="AF83" s="5"/>
      <c r="AG83" s="5"/>
      <c r="AH83" s="5"/>
      <c r="AI83" s="5"/>
      <c r="AJ83" s="5"/>
      <c r="AK83" s="41" t="str">
        <f t="shared" si="25"/>
        <v/>
      </c>
      <c r="AL83" s="41" t="str">
        <f t="shared" si="26"/>
        <v/>
      </c>
      <c r="AM83" s="5">
        <f t="shared" si="34"/>
        <v>0</v>
      </c>
      <c r="AN83" s="5">
        <f t="shared" si="34"/>
        <v>0</v>
      </c>
      <c r="AO83" s="5">
        <f t="shared" si="34"/>
        <v>0</v>
      </c>
      <c r="AP83" s="5">
        <f t="shared" si="34"/>
        <v>0</v>
      </c>
      <c r="AQ83" s="5">
        <f t="shared" si="34"/>
        <v>0</v>
      </c>
      <c r="AR83" s="5">
        <f t="shared" si="34"/>
        <v>0</v>
      </c>
      <c r="AS83" s="5">
        <f t="shared" si="34"/>
        <v>0</v>
      </c>
      <c r="AT83" s="5">
        <f t="shared" si="34"/>
        <v>0</v>
      </c>
      <c r="AU83" s="5">
        <f t="shared" si="34"/>
        <v>0</v>
      </c>
      <c r="AV83" s="5">
        <f t="shared" si="34"/>
        <v>0</v>
      </c>
      <c r="AW83" s="5">
        <f t="shared" si="34"/>
        <v>0</v>
      </c>
      <c r="AX83" s="5">
        <f t="shared" si="34"/>
        <v>0</v>
      </c>
    </row>
    <row r="84" spans="1:50" ht="22.5" customHeight="1">
      <c r="A84" s="29"/>
      <c r="B84" s="5"/>
      <c r="C84" s="73"/>
      <c r="D84" s="74"/>
      <c r="E84" s="68"/>
      <c r="F84" s="68"/>
      <c r="G84" s="73"/>
      <c r="H84" s="75"/>
      <c r="I84" s="75"/>
      <c r="J84" s="75"/>
      <c r="K84" s="75"/>
      <c r="L84" s="75"/>
      <c r="M84" s="75"/>
      <c r="N84" s="75"/>
      <c r="O84" s="75"/>
      <c r="P84" s="75"/>
      <c r="Q84" s="38"/>
      <c r="R84" s="75"/>
      <c r="S84" s="75"/>
      <c r="T84" s="5"/>
      <c r="U84" s="26" t="str">
        <f t="shared" si="27"/>
        <v/>
      </c>
      <c r="V84" s="5" t="str">
        <f t="shared" si="28"/>
        <v/>
      </c>
      <c r="W84" s="5" t="str">
        <f t="shared" si="29"/>
        <v/>
      </c>
      <c r="X84" s="5" t="str">
        <f t="shared" si="30"/>
        <v/>
      </c>
      <c r="Y84" s="5" t="str">
        <f t="shared" si="31"/>
        <v/>
      </c>
      <c r="Z84" s="5" t="str">
        <f t="shared" si="32"/>
        <v/>
      </c>
      <c r="AA84" s="5" t="str">
        <f t="shared" si="33"/>
        <v/>
      </c>
      <c r="AB84" s="5">
        <v>79</v>
      </c>
      <c r="AC84" s="5" t="str">
        <f>IF(ISERROR(
IF(U84="","",IF(OR(U84='Cad Iniciais'!$D$6,X84='Cad Iniciais'!$D$6),'Cad Iniciais'!$D$6+AB84*1000,0))),"",IF(U84="","",IF(OR(U84='Cad Iniciais'!$D$6,X84='Cad Iniciais'!$D$6),'Cad Iniciais'!$D$6+AB84*1000,0)))</f>
        <v/>
      </c>
      <c r="AD84" s="5"/>
      <c r="AE84" s="5"/>
      <c r="AF84" s="5"/>
      <c r="AG84" s="5"/>
      <c r="AH84" s="5"/>
      <c r="AI84" s="5"/>
      <c r="AJ84" s="5"/>
      <c r="AK84" s="41" t="str">
        <f t="shared" si="25"/>
        <v/>
      </c>
      <c r="AL84" s="41" t="str">
        <f t="shared" si="26"/>
        <v/>
      </c>
      <c r="AM84" s="5">
        <f t="shared" si="34"/>
        <v>0</v>
      </c>
      <c r="AN84" s="5">
        <f t="shared" si="34"/>
        <v>0</v>
      </c>
      <c r="AO84" s="5">
        <f t="shared" si="34"/>
        <v>0</v>
      </c>
      <c r="AP84" s="5">
        <f t="shared" si="34"/>
        <v>0</v>
      </c>
      <c r="AQ84" s="5">
        <f t="shared" si="34"/>
        <v>0</v>
      </c>
      <c r="AR84" s="5">
        <f t="shared" si="34"/>
        <v>0</v>
      </c>
      <c r="AS84" s="5">
        <f t="shared" si="34"/>
        <v>0</v>
      </c>
      <c r="AT84" s="5">
        <f t="shared" si="34"/>
        <v>0</v>
      </c>
      <c r="AU84" s="5">
        <f t="shared" si="34"/>
        <v>0</v>
      </c>
      <c r="AV84" s="5">
        <f t="shared" si="34"/>
        <v>0</v>
      </c>
      <c r="AW84" s="5">
        <f t="shared" si="34"/>
        <v>0</v>
      </c>
      <c r="AX84" s="5">
        <f t="shared" si="34"/>
        <v>0</v>
      </c>
    </row>
    <row r="85" spans="1:50" ht="22.5" customHeight="1">
      <c r="A85" s="29"/>
      <c r="B85" s="5"/>
      <c r="C85" s="73"/>
      <c r="D85" s="74"/>
      <c r="E85" s="68"/>
      <c r="F85" s="68"/>
      <c r="G85" s="73"/>
      <c r="H85" s="75"/>
      <c r="I85" s="75"/>
      <c r="J85" s="75"/>
      <c r="K85" s="75"/>
      <c r="L85" s="75"/>
      <c r="M85" s="75"/>
      <c r="N85" s="75"/>
      <c r="O85" s="75"/>
      <c r="P85" s="75"/>
      <c r="Q85" s="38"/>
      <c r="R85" s="75"/>
      <c r="S85" s="75"/>
      <c r="T85" s="5"/>
      <c r="U85" s="26" t="str">
        <f t="shared" si="27"/>
        <v/>
      </c>
      <c r="V85" s="5" t="str">
        <f t="shared" si="28"/>
        <v/>
      </c>
      <c r="W85" s="5" t="str">
        <f t="shared" si="29"/>
        <v/>
      </c>
      <c r="X85" s="5" t="str">
        <f t="shared" si="30"/>
        <v/>
      </c>
      <c r="Y85" s="5" t="str">
        <f t="shared" si="31"/>
        <v/>
      </c>
      <c r="Z85" s="5" t="str">
        <f t="shared" si="32"/>
        <v/>
      </c>
      <c r="AA85" s="5" t="str">
        <f t="shared" si="33"/>
        <v/>
      </c>
      <c r="AB85" s="5">
        <v>80</v>
      </c>
      <c r="AC85" s="5" t="str">
        <f>IF(ISERROR(
IF(U85="","",IF(OR(U85='Cad Iniciais'!$D$6,X85='Cad Iniciais'!$D$6),'Cad Iniciais'!$D$6+AB85*1000,0))),"",IF(U85="","",IF(OR(U85='Cad Iniciais'!$D$6,X85='Cad Iniciais'!$D$6),'Cad Iniciais'!$D$6+AB85*1000,0)))</f>
        <v/>
      </c>
      <c r="AD85" s="5"/>
      <c r="AE85" s="5"/>
      <c r="AF85" s="5"/>
      <c r="AG85" s="5"/>
      <c r="AH85" s="5"/>
      <c r="AI85" s="5"/>
      <c r="AJ85" s="5"/>
      <c r="AK85" s="41" t="str">
        <f t="shared" si="25"/>
        <v/>
      </c>
      <c r="AL85" s="41" t="str">
        <f t="shared" si="26"/>
        <v/>
      </c>
      <c r="AM85" s="5">
        <f t="shared" si="34"/>
        <v>0</v>
      </c>
      <c r="AN85" s="5">
        <f t="shared" si="34"/>
        <v>0</v>
      </c>
      <c r="AO85" s="5">
        <f t="shared" si="34"/>
        <v>0</v>
      </c>
      <c r="AP85" s="5">
        <f t="shared" si="34"/>
        <v>0</v>
      </c>
      <c r="AQ85" s="5">
        <f t="shared" si="34"/>
        <v>0</v>
      </c>
      <c r="AR85" s="5">
        <f t="shared" si="34"/>
        <v>0</v>
      </c>
      <c r="AS85" s="5">
        <f t="shared" si="34"/>
        <v>0</v>
      </c>
      <c r="AT85" s="5">
        <f t="shared" si="34"/>
        <v>0</v>
      </c>
      <c r="AU85" s="5">
        <f t="shared" si="34"/>
        <v>0</v>
      </c>
      <c r="AV85" s="5">
        <f t="shared" si="34"/>
        <v>0</v>
      </c>
      <c r="AW85" s="5">
        <f t="shared" si="34"/>
        <v>0</v>
      </c>
      <c r="AX85" s="5">
        <f t="shared" si="34"/>
        <v>0</v>
      </c>
    </row>
    <row r="86" spans="1:50" ht="22.5" customHeight="1">
      <c r="A86" s="29"/>
      <c r="B86" s="5"/>
      <c r="C86" s="73"/>
      <c r="D86" s="74"/>
      <c r="E86" s="68"/>
      <c r="F86" s="68"/>
      <c r="G86" s="73"/>
      <c r="H86" s="75"/>
      <c r="I86" s="75"/>
      <c r="J86" s="75"/>
      <c r="K86" s="75"/>
      <c r="L86" s="75"/>
      <c r="M86" s="75"/>
      <c r="N86" s="75"/>
      <c r="O86" s="75"/>
      <c r="P86" s="75"/>
      <c r="Q86" s="38"/>
      <c r="R86" s="75"/>
      <c r="S86" s="75"/>
      <c r="T86" s="5"/>
      <c r="U86" s="26" t="str">
        <f t="shared" si="27"/>
        <v/>
      </c>
      <c r="V86" s="5" t="str">
        <f t="shared" si="28"/>
        <v/>
      </c>
      <c r="W86" s="5" t="str">
        <f t="shared" si="29"/>
        <v/>
      </c>
      <c r="X86" s="5" t="str">
        <f t="shared" si="30"/>
        <v/>
      </c>
      <c r="Y86" s="5" t="str">
        <f t="shared" si="31"/>
        <v/>
      </c>
      <c r="Z86" s="5" t="str">
        <f t="shared" si="32"/>
        <v/>
      </c>
      <c r="AA86" s="5" t="str">
        <f t="shared" si="33"/>
        <v/>
      </c>
      <c r="AB86" s="5">
        <v>81</v>
      </c>
      <c r="AC86" s="5" t="str">
        <f>IF(ISERROR(
IF(U86="","",IF(OR(U86='Cad Iniciais'!$D$6,X86='Cad Iniciais'!$D$6),'Cad Iniciais'!$D$6+AB86*1000,0))),"",IF(U86="","",IF(OR(U86='Cad Iniciais'!$D$6,X86='Cad Iniciais'!$D$6),'Cad Iniciais'!$D$6+AB86*1000,0)))</f>
        <v/>
      </c>
      <c r="AD86" s="5"/>
      <c r="AE86" s="5"/>
      <c r="AF86" s="5"/>
      <c r="AG86" s="5"/>
      <c r="AH86" s="5"/>
      <c r="AI86" s="5"/>
      <c r="AJ86" s="5"/>
      <c r="AK86" s="41" t="str">
        <f t="shared" si="25"/>
        <v/>
      </c>
      <c r="AL86" s="41" t="str">
        <f t="shared" si="26"/>
        <v/>
      </c>
      <c r="AM86" s="5">
        <f t="shared" ref="AM86:AX100" si="35">IFERROR(IF(AND($AK86&lt;=AM$3,$AL86&gt;=AM$3),1,0),0)</f>
        <v>0</v>
      </c>
      <c r="AN86" s="5">
        <f t="shared" si="35"/>
        <v>0</v>
      </c>
      <c r="AO86" s="5">
        <f t="shared" si="35"/>
        <v>0</v>
      </c>
      <c r="AP86" s="5">
        <f t="shared" si="35"/>
        <v>0</v>
      </c>
      <c r="AQ86" s="5">
        <f t="shared" si="35"/>
        <v>0</v>
      </c>
      <c r="AR86" s="5">
        <f t="shared" si="35"/>
        <v>0</v>
      </c>
      <c r="AS86" s="5">
        <f t="shared" si="35"/>
        <v>0</v>
      </c>
      <c r="AT86" s="5">
        <f t="shared" si="35"/>
        <v>0</v>
      </c>
      <c r="AU86" s="5">
        <f t="shared" si="35"/>
        <v>0</v>
      </c>
      <c r="AV86" s="5">
        <f t="shared" si="35"/>
        <v>0</v>
      </c>
      <c r="AW86" s="5">
        <f t="shared" si="35"/>
        <v>0</v>
      </c>
      <c r="AX86" s="5">
        <f t="shared" si="35"/>
        <v>0</v>
      </c>
    </row>
    <row r="87" spans="1:50" ht="22.5" customHeight="1">
      <c r="A87" s="29"/>
      <c r="B87" s="5"/>
      <c r="C87" s="73"/>
      <c r="D87" s="74"/>
      <c r="E87" s="68"/>
      <c r="F87" s="68"/>
      <c r="G87" s="73"/>
      <c r="H87" s="75"/>
      <c r="I87" s="75"/>
      <c r="J87" s="75"/>
      <c r="K87" s="75"/>
      <c r="L87" s="75"/>
      <c r="M87" s="75"/>
      <c r="N87" s="75"/>
      <c r="O87" s="75"/>
      <c r="P87" s="75"/>
      <c r="Q87" s="38"/>
      <c r="R87" s="75"/>
      <c r="S87" s="75"/>
      <c r="T87" s="5"/>
      <c r="U87" s="26" t="str">
        <f t="shared" si="27"/>
        <v/>
      </c>
      <c r="V87" s="5" t="str">
        <f t="shared" si="28"/>
        <v/>
      </c>
      <c r="W87" s="5" t="str">
        <f t="shared" si="29"/>
        <v/>
      </c>
      <c r="X87" s="5" t="str">
        <f t="shared" si="30"/>
        <v/>
      </c>
      <c r="Y87" s="5" t="str">
        <f t="shared" si="31"/>
        <v/>
      </c>
      <c r="Z87" s="5" t="str">
        <f t="shared" si="32"/>
        <v/>
      </c>
      <c r="AA87" s="5" t="str">
        <f t="shared" si="33"/>
        <v/>
      </c>
      <c r="AB87" s="5">
        <v>82</v>
      </c>
      <c r="AC87" s="5" t="str">
        <f>IF(ISERROR(
IF(U87="","",IF(OR(U87='Cad Iniciais'!$D$6,X87='Cad Iniciais'!$D$6),'Cad Iniciais'!$D$6+AB87*1000,0))),"",IF(U87="","",IF(OR(U87='Cad Iniciais'!$D$6,X87='Cad Iniciais'!$D$6),'Cad Iniciais'!$D$6+AB87*1000,0)))</f>
        <v/>
      </c>
      <c r="AD87" s="5"/>
      <c r="AE87" s="5"/>
      <c r="AF87" s="5"/>
      <c r="AG87" s="5"/>
      <c r="AH87" s="5"/>
      <c r="AI87" s="5"/>
      <c r="AJ87" s="5"/>
      <c r="AK87" s="41" t="str">
        <f t="shared" si="25"/>
        <v/>
      </c>
      <c r="AL87" s="41" t="str">
        <f t="shared" si="26"/>
        <v/>
      </c>
      <c r="AM87" s="5">
        <f t="shared" si="35"/>
        <v>0</v>
      </c>
      <c r="AN87" s="5">
        <f t="shared" si="35"/>
        <v>0</v>
      </c>
      <c r="AO87" s="5">
        <f t="shared" si="35"/>
        <v>0</v>
      </c>
      <c r="AP87" s="5">
        <f t="shared" si="35"/>
        <v>0</v>
      </c>
      <c r="AQ87" s="5">
        <f t="shared" si="35"/>
        <v>0</v>
      </c>
      <c r="AR87" s="5">
        <f t="shared" si="35"/>
        <v>0</v>
      </c>
      <c r="AS87" s="5">
        <f t="shared" si="35"/>
        <v>0</v>
      </c>
      <c r="AT87" s="5">
        <f t="shared" si="35"/>
        <v>0</v>
      </c>
      <c r="AU87" s="5">
        <f t="shared" si="35"/>
        <v>0</v>
      </c>
      <c r="AV87" s="5">
        <f t="shared" si="35"/>
        <v>0</v>
      </c>
      <c r="AW87" s="5">
        <f t="shared" si="35"/>
        <v>0</v>
      </c>
      <c r="AX87" s="5">
        <f t="shared" si="35"/>
        <v>0</v>
      </c>
    </row>
    <row r="88" spans="1:50" ht="22.5" customHeight="1">
      <c r="A88" s="29"/>
      <c r="B88" s="5"/>
      <c r="C88" s="73"/>
      <c r="D88" s="74"/>
      <c r="E88" s="68"/>
      <c r="F88" s="68"/>
      <c r="G88" s="73"/>
      <c r="H88" s="75"/>
      <c r="I88" s="75"/>
      <c r="J88" s="75"/>
      <c r="K88" s="75"/>
      <c r="L88" s="75"/>
      <c r="M88" s="75"/>
      <c r="N88" s="75"/>
      <c r="O88" s="75"/>
      <c r="P88" s="75"/>
      <c r="Q88" s="38"/>
      <c r="R88" s="75"/>
      <c r="S88" s="75"/>
      <c r="T88" s="5"/>
      <c r="U88" s="26" t="str">
        <f t="shared" si="27"/>
        <v/>
      </c>
      <c r="V88" s="5" t="str">
        <f t="shared" si="28"/>
        <v/>
      </c>
      <c r="W88" s="5" t="str">
        <f t="shared" si="29"/>
        <v/>
      </c>
      <c r="X88" s="5" t="str">
        <f t="shared" si="30"/>
        <v/>
      </c>
      <c r="Y88" s="5" t="str">
        <f t="shared" si="31"/>
        <v/>
      </c>
      <c r="Z88" s="5" t="str">
        <f t="shared" si="32"/>
        <v/>
      </c>
      <c r="AA88" s="5" t="str">
        <f t="shared" si="33"/>
        <v/>
      </c>
      <c r="AB88" s="5">
        <v>83</v>
      </c>
      <c r="AC88" s="5" t="str">
        <f>IF(ISERROR(
IF(U88="","",IF(OR(U88='Cad Iniciais'!$D$6,X88='Cad Iniciais'!$D$6),'Cad Iniciais'!$D$6+AB88*1000,0))),"",IF(U88="","",IF(OR(U88='Cad Iniciais'!$D$6,X88='Cad Iniciais'!$D$6),'Cad Iniciais'!$D$6+AB88*1000,0)))</f>
        <v/>
      </c>
      <c r="AD88" s="5"/>
      <c r="AE88" s="5"/>
      <c r="AF88" s="5"/>
      <c r="AG88" s="5"/>
      <c r="AH88" s="5"/>
      <c r="AI88" s="5"/>
      <c r="AJ88" s="5"/>
      <c r="AK88" s="41" t="str">
        <f t="shared" si="25"/>
        <v/>
      </c>
      <c r="AL88" s="41" t="str">
        <f t="shared" si="26"/>
        <v/>
      </c>
      <c r="AM88" s="5">
        <f t="shared" si="35"/>
        <v>0</v>
      </c>
      <c r="AN88" s="5">
        <f t="shared" si="35"/>
        <v>0</v>
      </c>
      <c r="AO88" s="5">
        <f t="shared" si="35"/>
        <v>0</v>
      </c>
      <c r="AP88" s="5">
        <f t="shared" si="35"/>
        <v>0</v>
      </c>
      <c r="AQ88" s="5">
        <f t="shared" si="35"/>
        <v>0</v>
      </c>
      <c r="AR88" s="5">
        <f t="shared" si="35"/>
        <v>0</v>
      </c>
      <c r="AS88" s="5">
        <f t="shared" si="35"/>
        <v>0</v>
      </c>
      <c r="AT88" s="5">
        <f t="shared" si="35"/>
        <v>0</v>
      </c>
      <c r="AU88" s="5">
        <f t="shared" si="35"/>
        <v>0</v>
      </c>
      <c r="AV88" s="5">
        <f t="shared" si="35"/>
        <v>0</v>
      </c>
      <c r="AW88" s="5">
        <f t="shared" si="35"/>
        <v>0</v>
      </c>
      <c r="AX88" s="5">
        <f t="shared" si="35"/>
        <v>0</v>
      </c>
    </row>
    <row r="89" spans="1:50" ht="22.5" customHeight="1">
      <c r="A89" s="29"/>
      <c r="B89" s="5"/>
      <c r="C89" s="73"/>
      <c r="D89" s="74"/>
      <c r="E89" s="68"/>
      <c r="F89" s="68"/>
      <c r="G89" s="73"/>
      <c r="H89" s="75"/>
      <c r="I89" s="75"/>
      <c r="J89" s="75"/>
      <c r="K89" s="75"/>
      <c r="L89" s="75"/>
      <c r="M89" s="75"/>
      <c r="N89" s="75"/>
      <c r="O89" s="75"/>
      <c r="P89" s="75"/>
      <c r="Q89" s="38"/>
      <c r="R89" s="75"/>
      <c r="S89" s="75"/>
      <c r="T89" s="5"/>
      <c r="U89" s="26" t="str">
        <f t="shared" si="27"/>
        <v/>
      </c>
      <c r="V89" s="5" t="str">
        <f t="shared" si="28"/>
        <v/>
      </c>
      <c r="W89" s="5" t="str">
        <f t="shared" si="29"/>
        <v/>
      </c>
      <c r="X89" s="5" t="str">
        <f t="shared" si="30"/>
        <v/>
      </c>
      <c r="Y89" s="5" t="str">
        <f t="shared" si="31"/>
        <v/>
      </c>
      <c r="Z89" s="5" t="str">
        <f t="shared" si="32"/>
        <v/>
      </c>
      <c r="AA89" s="5" t="str">
        <f t="shared" si="33"/>
        <v/>
      </c>
      <c r="AB89" s="5">
        <v>84</v>
      </c>
      <c r="AC89" s="5" t="str">
        <f>IF(ISERROR(
IF(U89="","",IF(OR(U89='Cad Iniciais'!$D$6,X89='Cad Iniciais'!$D$6),'Cad Iniciais'!$D$6+AB89*1000,0))),"",IF(U89="","",IF(OR(U89='Cad Iniciais'!$D$6,X89='Cad Iniciais'!$D$6),'Cad Iniciais'!$D$6+AB89*1000,0)))</f>
        <v/>
      </c>
      <c r="AD89" s="5"/>
      <c r="AE89" s="5"/>
      <c r="AF89" s="5"/>
      <c r="AG89" s="5"/>
      <c r="AH89" s="5"/>
      <c r="AI89" s="5"/>
      <c r="AJ89" s="5"/>
      <c r="AK89" s="41" t="str">
        <f t="shared" si="25"/>
        <v/>
      </c>
      <c r="AL89" s="41" t="str">
        <f t="shared" si="26"/>
        <v/>
      </c>
      <c r="AM89" s="5">
        <f t="shared" si="35"/>
        <v>0</v>
      </c>
      <c r="AN89" s="5">
        <f t="shared" si="35"/>
        <v>0</v>
      </c>
      <c r="AO89" s="5">
        <f t="shared" si="35"/>
        <v>0</v>
      </c>
      <c r="AP89" s="5">
        <f t="shared" si="35"/>
        <v>0</v>
      </c>
      <c r="AQ89" s="5">
        <f t="shared" si="35"/>
        <v>0</v>
      </c>
      <c r="AR89" s="5">
        <f t="shared" si="35"/>
        <v>0</v>
      </c>
      <c r="AS89" s="5">
        <f t="shared" si="35"/>
        <v>0</v>
      </c>
      <c r="AT89" s="5">
        <f t="shared" si="35"/>
        <v>0</v>
      </c>
      <c r="AU89" s="5">
        <f t="shared" si="35"/>
        <v>0</v>
      </c>
      <c r="AV89" s="5">
        <f t="shared" si="35"/>
        <v>0</v>
      </c>
      <c r="AW89" s="5">
        <f t="shared" si="35"/>
        <v>0</v>
      </c>
      <c r="AX89" s="5">
        <f t="shared" si="35"/>
        <v>0</v>
      </c>
    </row>
    <row r="90" spans="1:50" ht="22.5" customHeight="1">
      <c r="A90" s="29"/>
      <c r="B90" s="5"/>
      <c r="C90" s="73"/>
      <c r="D90" s="74"/>
      <c r="E90" s="68"/>
      <c r="F90" s="68"/>
      <c r="G90" s="73"/>
      <c r="H90" s="75"/>
      <c r="I90" s="75"/>
      <c r="J90" s="75"/>
      <c r="K90" s="75"/>
      <c r="L90" s="75"/>
      <c r="M90" s="75"/>
      <c r="N90" s="75"/>
      <c r="O90" s="75"/>
      <c r="P90" s="75"/>
      <c r="Q90" s="38"/>
      <c r="R90" s="75"/>
      <c r="S90" s="75"/>
      <c r="T90" s="5"/>
      <c r="U90" s="26" t="str">
        <f t="shared" si="27"/>
        <v/>
      </c>
      <c r="V90" s="5" t="str">
        <f t="shared" si="28"/>
        <v/>
      </c>
      <c r="W90" s="5" t="str">
        <f t="shared" si="29"/>
        <v/>
      </c>
      <c r="X90" s="5" t="str">
        <f t="shared" si="30"/>
        <v/>
      </c>
      <c r="Y90" s="5" t="str">
        <f t="shared" si="31"/>
        <v/>
      </c>
      <c r="Z90" s="5" t="str">
        <f t="shared" si="32"/>
        <v/>
      </c>
      <c r="AA90" s="5" t="str">
        <f t="shared" si="33"/>
        <v/>
      </c>
      <c r="AB90" s="5">
        <v>85</v>
      </c>
      <c r="AC90" s="5" t="str">
        <f>IF(ISERROR(
IF(U90="","",IF(OR(U90='Cad Iniciais'!$D$6,X90='Cad Iniciais'!$D$6),'Cad Iniciais'!$D$6+AB90*1000,0))),"",IF(U90="","",IF(OR(U90='Cad Iniciais'!$D$6,X90='Cad Iniciais'!$D$6),'Cad Iniciais'!$D$6+AB90*1000,0)))</f>
        <v/>
      </c>
      <c r="AD90" s="5"/>
      <c r="AE90" s="5"/>
      <c r="AF90" s="5"/>
      <c r="AG90" s="5"/>
      <c r="AH90" s="5"/>
      <c r="AI90" s="5"/>
      <c r="AJ90" s="5"/>
      <c r="AK90" s="41" t="str">
        <f t="shared" si="25"/>
        <v/>
      </c>
      <c r="AL90" s="41" t="str">
        <f t="shared" si="26"/>
        <v/>
      </c>
      <c r="AM90" s="5">
        <f t="shared" si="35"/>
        <v>0</v>
      </c>
      <c r="AN90" s="5">
        <f t="shared" si="35"/>
        <v>0</v>
      </c>
      <c r="AO90" s="5">
        <f t="shared" si="35"/>
        <v>0</v>
      </c>
      <c r="AP90" s="5">
        <f t="shared" si="35"/>
        <v>0</v>
      </c>
      <c r="AQ90" s="5">
        <f t="shared" si="35"/>
        <v>0</v>
      </c>
      <c r="AR90" s="5">
        <f t="shared" si="35"/>
        <v>0</v>
      </c>
      <c r="AS90" s="5">
        <f t="shared" si="35"/>
        <v>0</v>
      </c>
      <c r="AT90" s="5">
        <f t="shared" si="35"/>
        <v>0</v>
      </c>
      <c r="AU90" s="5">
        <f t="shared" si="35"/>
        <v>0</v>
      </c>
      <c r="AV90" s="5">
        <f t="shared" si="35"/>
        <v>0</v>
      </c>
      <c r="AW90" s="5">
        <f t="shared" si="35"/>
        <v>0</v>
      </c>
      <c r="AX90" s="5">
        <f t="shared" si="35"/>
        <v>0</v>
      </c>
    </row>
    <row r="91" spans="1:50" ht="22.5" customHeight="1">
      <c r="A91" s="29"/>
      <c r="B91" s="5"/>
      <c r="C91" s="73"/>
      <c r="D91" s="74"/>
      <c r="E91" s="68"/>
      <c r="F91" s="68"/>
      <c r="G91" s="73"/>
      <c r="H91" s="75"/>
      <c r="I91" s="75"/>
      <c r="J91" s="75"/>
      <c r="K91" s="75"/>
      <c r="L91" s="75"/>
      <c r="M91" s="75"/>
      <c r="N91" s="75"/>
      <c r="O91" s="75"/>
      <c r="P91" s="75"/>
      <c r="Q91" s="38"/>
      <c r="R91" s="75"/>
      <c r="S91" s="75"/>
      <c r="T91" s="5"/>
      <c r="U91" s="26" t="str">
        <f t="shared" si="27"/>
        <v/>
      </c>
      <c r="V91" s="5" t="str">
        <f t="shared" si="28"/>
        <v/>
      </c>
      <c r="W91" s="5" t="str">
        <f t="shared" si="29"/>
        <v/>
      </c>
      <c r="X91" s="5" t="str">
        <f t="shared" si="30"/>
        <v/>
      </c>
      <c r="Y91" s="5" t="str">
        <f t="shared" si="31"/>
        <v/>
      </c>
      <c r="Z91" s="5" t="str">
        <f t="shared" si="32"/>
        <v/>
      </c>
      <c r="AA91" s="5" t="str">
        <f t="shared" si="33"/>
        <v/>
      </c>
      <c r="AB91" s="5">
        <v>86</v>
      </c>
      <c r="AC91" s="5" t="str">
        <f>IF(ISERROR(
IF(U91="","",IF(OR(U91='Cad Iniciais'!$D$6,X91='Cad Iniciais'!$D$6),'Cad Iniciais'!$D$6+AB91*1000,0))),"",IF(U91="","",IF(OR(U91='Cad Iniciais'!$D$6,X91='Cad Iniciais'!$D$6),'Cad Iniciais'!$D$6+AB91*1000,0)))</f>
        <v/>
      </c>
      <c r="AD91" s="5"/>
      <c r="AE91" s="5"/>
      <c r="AF91" s="5"/>
      <c r="AG91" s="5"/>
      <c r="AH91" s="5"/>
      <c r="AI91" s="5"/>
      <c r="AJ91" s="5"/>
      <c r="AK91" s="41" t="str">
        <f t="shared" si="25"/>
        <v/>
      </c>
      <c r="AL91" s="41" t="str">
        <f t="shared" si="26"/>
        <v/>
      </c>
      <c r="AM91" s="5">
        <f t="shared" si="35"/>
        <v>0</v>
      </c>
      <c r="AN91" s="5">
        <f t="shared" si="35"/>
        <v>0</v>
      </c>
      <c r="AO91" s="5">
        <f t="shared" si="35"/>
        <v>0</v>
      </c>
      <c r="AP91" s="5">
        <f t="shared" si="35"/>
        <v>0</v>
      </c>
      <c r="AQ91" s="5">
        <f t="shared" si="35"/>
        <v>0</v>
      </c>
      <c r="AR91" s="5">
        <f t="shared" si="35"/>
        <v>0</v>
      </c>
      <c r="AS91" s="5">
        <f t="shared" si="35"/>
        <v>0</v>
      </c>
      <c r="AT91" s="5">
        <f t="shared" si="35"/>
        <v>0</v>
      </c>
      <c r="AU91" s="5">
        <f t="shared" si="35"/>
        <v>0</v>
      </c>
      <c r="AV91" s="5">
        <f t="shared" si="35"/>
        <v>0</v>
      </c>
      <c r="AW91" s="5">
        <f t="shared" si="35"/>
        <v>0</v>
      </c>
      <c r="AX91" s="5">
        <f t="shared" si="35"/>
        <v>0</v>
      </c>
    </row>
    <row r="92" spans="1:50" ht="22.5" customHeight="1">
      <c r="A92" s="29"/>
      <c r="B92" s="5"/>
      <c r="C92" s="73"/>
      <c r="D92" s="74"/>
      <c r="E92" s="68"/>
      <c r="F92" s="68"/>
      <c r="G92" s="73"/>
      <c r="H92" s="75"/>
      <c r="I92" s="75"/>
      <c r="J92" s="75"/>
      <c r="K92" s="75"/>
      <c r="L92" s="75"/>
      <c r="M92" s="75"/>
      <c r="N92" s="75"/>
      <c r="O92" s="75"/>
      <c r="P92" s="75"/>
      <c r="Q92" s="38"/>
      <c r="R92" s="75"/>
      <c r="S92" s="75"/>
      <c r="T92" s="5"/>
      <c r="U92" s="26" t="str">
        <f t="shared" si="27"/>
        <v/>
      </c>
      <c r="V92" s="5" t="str">
        <f t="shared" si="28"/>
        <v/>
      </c>
      <c r="W92" s="5" t="str">
        <f t="shared" si="29"/>
        <v/>
      </c>
      <c r="X92" s="5" t="str">
        <f t="shared" si="30"/>
        <v/>
      </c>
      <c r="Y92" s="5" t="str">
        <f t="shared" si="31"/>
        <v/>
      </c>
      <c r="Z92" s="5" t="str">
        <f t="shared" si="32"/>
        <v/>
      </c>
      <c r="AA92" s="5" t="str">
        <f t="shared" si="33"/>
        <v/>
      </c>
      <c r="AB92" s="5">
        <v>87</v>
      </c>
      <c r="AC92" s="5" t="str">
        <f>IF(ISERROR(
IF(U92="","",IF(OR(U92='Cad Iniciais'!$D$6,X92='Cad Iniciais'!$D$6),'Cad Iniciais'!$D$6+AB92*1000,0))),"",IF(U92="","",IF(OR(U92='Cad Iniciais'!$D$6,X92='Cad Iniciais'!$D$6),'Cad Iniciais'!$D$6+AB92*1000,0)))</f>
        <v/>
      </c>
      <c r="AD92" s="5"/>
      <c r="AE92" s="5"/>
      <c r="AF92" s="5"/>
      <c r="AG92" s="5"/>
      <c r="AH92" s="5"/>
      <c r="AI92" s="5"/>
      <c r="AJ92" s="5"/>
      <c r="AK92" s="41" t="str">
        <f t="shared" si="25"/>
        <v/>
      </c>
      <c r="AL92" s="41" t="str">
        <f t="shared" si="26"/>
        <v/>
      </c>
      <c r="AM92" s="5">
        <f t="shared" si="35"/>
        <v>0</v>
      </c>
      <c r="AN92" s="5">
        <f t="shared" si="35"/>
        <v>0</v>
      </c>
      <c r="AO92" s="5">
        <f t="shared" si="35"/>
        <v>0</v>
      </c>
      <c r="AP92" s="5">
        <f t="shared" si="35"/>
        <v>0</v>
      </c>
      <c r="AQ92" s="5">
        <f t="shared" si="35"/>
        <v>0</v>
      </c>
      <c r="AR92" s="5">
        <f t="shared" si="35"/>
        <v>0</v>
      </c>
      <c r="AS92" s="5">
        <f t="shared" si="35"/>
        <v>0</v>
      </c>
      <c r="AT92" s="5">
        <f t="shared" si="35"/>
        <v>0</v>
      </c>
      <c r="AU92" s="5">
        <f t="shared" si="35"/>
        <v>0</v>
      </c>
      <c r="AV92" s="5">
        <f t="shared" si="35"/>
        <v>0</v>
      </c>
      <c r="AW92" s="5">
        <f t="shared" si="35"/>
        <v>0</v>
      </c>
      <c r="AX92" s="5">
        <f t="shared" si="35"/>
        <v>0</v>
      </c>
    </row>
    <row r="93" spans="1:50" ht="22.5" customHeight="1">
      <c r="A93" s="29"/>
      <c r="B93" s="5"/>
      <c r="C93" s="73"/>
      <c r="D93" s="74"/>
      <c r="E93" s="68"/>
      <c r="F93" s="68"/>
      <c r="G93" s="73"/>
      <c r="H93" s="75"/>
      <c r="I93" s="75"/>
      <c r="J93" s="75"/>
      <c r="K93" s="75"/>
      <c r="L93" s="75"/>
      <c r="M93" s="75"/>
      <c r="N93" s="75"/>
      <c r="O93" s="75"/>
      <c r="P93" s="75"/>
      <c r="Q93" s="38"/>
      <c r="R93" s="75"/>
      <c r="S93" s="75"/>
      <c r="T93" s="5"/>
      <c r="U93" s="26" t="str">
        <f t="shared" si="27"/>
        <v/>
      </c>
      <c r="V93" s="5" t="str">
        <f t="shared" si="28"/>
        <v/>
      </c>
      <c r="W93" s="5" t="str">
        <f t="shared" si="29"/>
        <v/>
      </c>
      <c r="X93" s="5" t="str">
        <f t="shared" si="30"/>
        <v/>
      </c>
      <c r="Y93" s="5" t="str">
        <f t="shared" si="31"/>
        <v/>
      </c>
      <c r="Z93" s="5" t="str">
        <f t="shared" si="32"/>
        <v/>
      </c>
      <c r="AA93" s="5" t="str">
        <f t="shared" si="33"/>
        <v/>
      </c>
      <c r="AB93" s="5">
        <v>88</v>
      </c>
      <c r="AC93" s="5" t="str">
        <f>IF(ISERROR(
IF(U93="","",IF(OR(U93='Cad Iniciais'!$D$6,X93='Cad Iniciais'!$D$6),'Cad Iniciais'!$D$6+AB93*1000,0))),"",IF(U93="","",IF(OR(U93='Cad Iniciais'!$D$6,X93='Cad Iniciais'!$D$6),'Cad Iniciais'!$D$6+AB93*1000,0)))</f>
        <v/>
      </c>
      <c r="AD93" s="5"/>
      <c r="AE93" s="5"/>
      <c r="AF93" s="5"/>
      <c r="AG93" s="5"/>
      <c r="AH93" s="5"/>
      <c r="AI93" s="5"/>
      <c r="AJ93" s="5"/>
      <c r="AK93" s="41" t="str">
        <f t="shared" si="25"/>
        <v/>
      </c>
      <c r="AL93" s="41" t="str">
        <f t="shared" si="26"/>
        <v/>
      </c>
      <c r="AM93" s="5">
        <f t="shared" si="35"/>
        <v>0</v>
      </c>
      <c r="AN93" s="5">
        <f t="shared" si="35"/>
        <v>0</v>
      </c>
      <c r="AO93" s="5">
        <f t="shared" si="35"/>
        <v>0</v>
      </c>
      <c r="AP93" s="5">
        <f t="shared" si="35"/>
        <v>0</v>
      </c>
      <c r="AQ93" s="5">
        <f t="shared" si="35"/>
        <v>0</v>
      </c>
      <c r="AR93" s="5">
        <f t="shared" si="35"/>
        <v>0</v>
      </c>
      <c r="AS93" s="5">
        <f t="shared" si="35"/>
        <v>0</v>
      </c>
      <c r="AT93" s="5">
        <f t="shared" si="35"/>
        <v>0</v>
      </c>
      <c r="AU93" s="5">
        <f t="shared" si="35"/>
        <v>0</v>
      </c>
      <c r="AV93" s="5">
        <f t="shared" si="35"/>
        <v>0</v>
      </c>
      <c r="AW93" s="5">
        <f t="shared" si="35"/>
        <v>0</v>
      </c>
      <c r="AX93" s="5">
        <f t="shared" si="35"/>
        <v>0</v>
      </c>
    </row>
    <row r="94" spans="1:50" ht="22.5" customHeight="1">
      <c r="A94" s="29"/>
      <c r="B94" s="5"/>
      <c r="C94" s="73"/>
      <c r="D94" s="74"/>
      <c r="E94" s="68"/>
      <c r="F94" s="68"/>
      <c r="G94" s="73"/>
      <c r="H94" s="75"/>
      <c r="I94" s="75"/>
      <c r="J94" s="75"/>
      <c r="K94" s="75"/>
      <c r="L94" s="75"/>
      <c r="M94" s="75"/>
      <c r="N94" s="75"/>
      <c r="O94" s="75"/>
      <c r="P94" s="75"/>
      <c r="Q94" s="38"/>
      <c r="R94" s="75"/>
      <c r="S94" s="75"/>
      <c r="T94" s="5"/>
      <c r="U94" s="26" t="str">
        <f t="shared" si="27"/>
        <v/>
      </c>
      <c r="V94" s="5" t="str">
        <f t="shared" si="28"/>
        <v/>
      </c>
      <c r="W94" s="5" t="str">
        <f t="shared" si="29"/>
        <v/>
      </c>
      <c r="X94" s="5" t="str">
        <f t="shared" si="30"/>
        <v/>
      </c>
      <c r="Y94" s="5" t="str">
        <f t="shared" si="31"/>
        <v/>
      </c>
      <c r="Z94" s="5" t="str">
        <f t="shared" si="32"/>
        <v/>
      </c>
      <c r="AA94" s="5" t="str">
        <f t="shared" si="33"/>
        <v/>
      </c>
      <c r="AB94" s="5">
        <v>89</v>
      </c>
      <c r="AC94" s="5" t="str">
        <f>IF(ISERROR(
IF(U94="","",IF(OR(U94='Cad Iniciais'!$D$6,X94='Cad Iniciais'!$D$6),'Cad Iniciais'!$D$6+AB94*1000,0))),"",IF(U94="","",IF(OR(U94='Cad Iniciais'!$D$6,X94='Cad Iniciais'!$D$6),'Cad Iniciais'!$D$6+AB94*1000,0)))</f>
        <v/>
      </c>
      <c r="AD94" s="5"/>
      <c r="AE94" s="5"/>
      <c r="AF94" s="5"/>
      <c r="AG94" s="5"/>
      <c r="AH94" s="5"/>
      <c r="AI94" s="5"/>
      <c r="AJ94" s="5"/>
      <c r="AK94" s="41" t="str">
        <f t="shared" si="25"/>
        <v/>
      </c>
      <c r="AL94" s="41" t="str">
        <f t="shared" si="26"/>
        <v/>
      </c>
      <c r="AM94" s="5">
        <f t="shared" si="35"/>
        <v>0</v>
      </c>
      <c r="AN94" s="5">
        <f t="shared" si="35"/>
        <v>0</v>
      </c>
      <c r="AO94" s="5">
        <f t="shared" si="35"/>
        <v>0</v>
      </c>
      <c r="AP94" s="5">
        <f t="shared" si="35"/>
        <v>0</v>
      </c>
      <c r="AQ94" s="5">
        <f t="shared" si="35"/>
        <v>0</v>
      </c>
      <c r="AR94" s="5">
        <f t="shared" si="35"/>
        <v>0</v>
      </c>
      <c r="AS94" s="5">
        <f t="shared" si="35"/>
        <v>0</v>
      </c>
      <c r="AT94" s="5">
        <f t="shared" si="35"/>
        <v>0</v>
      </c>
      <c r="AU94" s="5">
        <f t="shared" si="35"/>
        <v>0</v>
      </c>
      <c r="AV94" s="5">
        <f t="shared" si="35"/>
        <v>0</v>
      </c>
      <c r="AW94" s="5">
        <f t="shared" si="35"/>
        <v>0</v>
      </c>
      <c r="AX94" s="5">
        <f t="shared" si="35"/>
        <v>0</v>
      </c>
    </row>
    <row r="95" spans="1:50" ht="22.5" customHeight="1">
      <c r="A95" s="29"/>
      <c r="B95" s="5"/>
      <c r="C95" s="73"/>
      <c r="D95" s="74"/>
      <c r="E95" s="68"/>
      <c r="F95" s="68"/>
      <c r="G95" s="73"/>
      <c r="H95" s="75"/>
      <c r="I95" s="75"/>
      <c r="J95" s="75"/>
      <c r="K95" s="75"/>
      <c r="L95" s="75"/>
      <c r="M95" s="75"/>
      <c r="N95" s="75"/>
      <c r="O95" s="75"/>
      <c r="P95" s="75"/>
      <c r="Q95" s="38"/>
      <c r="R95" s="75"/>
      <c r="S95" s="75"/>
      <c r="T95" s="5"/>
      <c r="U95" s="26" t="str">
        <f t="shared" si="27"/>
        <v/>
      </c>
      <c r="V95" s="5" t="str">
        <f t="shared" si="28"/>
        <v/>
      </c>
      <c r="W95" s="5" t="str">
        <f t="shared" si="29"/>
        <v/>
      </c>
      <c r="X95" s="5" t="str">
        <f t="shared" si="30"/>
        <v/>
      </c>
      <c r="Y95" s="5" t="str">
        <f t="shared" si="31"/>
        <v/>
      </c>
      <c r="Z95" s="5" t="str">
        <f t="shared" si="32"/>
        <v/>
      </c>
      <c r="AA95" s="5" t="str">
        <f t="shared" si="33"/>
        <v/>
      </c>
      <c r="AB95" s="5">
        <v>90</v>
      </c>
      <c r="AC95" s="5" t="str">
        <f>IF(ISERROR(
IF(U95="","",IF(OR(U95='Cad Iniciais'!$D$6,X95='Cad Iniciais'!$D$6),'Cad Iniciais'!$D$6+AB95*1000,0))),"",IF(U95="","",IF(OR(U95='Cad Iniciais'!$D$6,X95='Cad Iniciais'!$D$6),'Cad Iniciais'!$D$6+AB95*1000,0)))</f>
        <v/>
      </c>
      <c r="AD95" s="5"/>
      <c r="AE95" s="5"/>
      <c r="AF95" s="5"/>
      <c r="AG95" s="5"/>
      <c r="AH95" s="5"/>
      <c r="AI95" s="5"/>
      <c r="AJ95" s="5"/>
      <c r="AK95" s="41" t="str">
        <f t="shared" si="25"/>
        <v/>
      </c>
      <c r="AL95" s="41" t="str">
        <f t="shared" si="26"/>
        <v/>
      </c>
      <c r="AM95" s="5">
        <f t="shared" si="35"/>
        <v>0</v>
      </c>
      <c r="AN95" s="5">
        <f t="shared" si="35"/>
        <v>0</v>
      </c>
      <c r="AO95" s="5">
        <f t="shared" si="35"/>
        <v>0</v>
      </c>
      <c r="AP95" s="5">
        <f t="shared" si="35"/>
        <v>0</v>
      </c>
      <c r="AQ95" s="5">
        <f t="shared" si="35"/>
        <v>0</v>
      </c>
      <c r="AR95" s="5">
        <f t="shared" si="35"/>
        <v>0</v>
      </c>
      <c r="AS95" s="5">
        <f t="shared" si="35"/>
        <v>0</v>
      </c>
      <c r="AT95" s="5">
        <f t="shared" si="35"/>
        <v>0</v>
      </c>
      <c r="AU95" s="5">
        <f t="shared" si="35"/>
        <v>0</v>
      </c>
      <c r="AV95" s="5">
        <f t="shared" si="35"/>
        <v>0</v>
      </c>
      <c r="AW95" s="5">
        <f t="shared" si="35"/>
        <v>0</v>
      </c>
      <c r="AX95" s="5">
        <f t="shared" si="35"/>
        <v>0</v>
      </c>
    </row>
    <row r="96" spans="1:50" ht="22.5" customHeight="1">
      <c r="A96" s="29"/>
      <c r="B96" s="5"/>
      <c r="C96" s="73"/>
      <c r="D96" s="74"/>
      <c r="E96" s="68"/>
      <c r="F96" s="68"/>
      <c r="G96" s="73"/>
      <c r="H96" s="75"/>
      <c r="I96" s="75"/>
      <c r="J96" s="75"/>
      <c r="K96" s="75"/>
      <c r="L96" s="75"/>
      <c r="M96" s="75"/>
      <c r="N96" s="75"/>
      <c r="O96" s="75"/>
      <c r="P96" s="75"/>
      <c r="Q96" s="38"/>
      <c r="R96" s="75"/>
      <c r="S96" s="75"/>
      <c r="T96" s="5"/>
      <c r="U96" s="26" t="str">
        <f t="shared" si="27"/>
        <v/>
      </c>
      <c r="V96" s="5" t="str">
        <f t="shared" si="28"/>
        <v/>
      </c>
      <c r="W96" s="5" t="str">
        <f t="shared" si="29"/>
        <v/>
      </c>
      <c r="X96" s="5" t="str">
        <f t="shared" si="30"/>
        <v/>
      </c>
      <c r="Y96" s="5" t="str">
        <f t="shared" si="31"/>
        <v/>
      </c>
      <c r="Z96" s="5" t="str">
        <f t="shared" si="32"/>
        <v/>
      </c>
      <c r="AA96" s="5" t="str">
        <f t="shared" si="33"/>
        <v/>
      </c>
      <c r="AB96" s="5">
        <v>91</v>
      </c>
      <c r="AC96" s="5" t="str">
        <f>IF(ISERROR(
IF(U96="","",IF(OR(U96='Cad Iniciais'!$D$6,X96='Cad Iniciais'!$D$6),'Cad Iniciais'!$D$6+AB96*1000,0))),"",IF(U96="","",IF(OR(U96='Cad Iniciais'!$D$6,X96='Cad Iniciais'!$D$6),'Cad Iniciais'!$D$6+AB96*1000,0)))</f>
        <v/>
      </c>
      <c r="AD96" s="5"/>
      <c r="AE96" s="5"/>
      <c r="AF96" s="5"/>
      <c r="AG96" s="5"/>
      <c r="AH96" s="5"/>
      <c r="AI96" s="5"/>
      <c r="AJ96" s="5"/>
      <c r="AK96" s="41" t="str">
        <f t="shared" si="25"/>
        <v/>
      </c>
      <c r="AL96" s="41" t="str">
        <f t="shared" si="26"/>
        <v/>
      </c>
      <c r="AM96" s="5">
        <f t="shared" si="35"/>
        <v>0</v>
      </c>
      <c r="AN96" s="5">
        <f t="shared" si="35"/>
        <v>0</v>
      </c>
      <c r="AO96" s="5">
        <f t="shared" si="35"/>
        <v>0</v>
      </c>
      <c r="AP96" s="5">
        <f t="shared" si="35"/>
        <v>0</v>
      </c>
      <c r="AQ96" s="5">
        <f t="shared" si="35"/>
        <v>0</v>
      </c>
      <c r="AR96" s="5">
        <f t="shared" si="35"/>
        <v>0</v>
      </c>
      <c r="AS96" s="5">
        <f t="shared" si="35"/>
        <v>0</v>
      </c>
      <c r="AT96" s="5">
        <f t="shared" si="35"/>
        <v>0</v>
      </c>
      <c r="AU96" s="5">
        <f t="shared" si="35"/>
        <v>0</v>
      </c>
      <c r="AV96" s="5">
        <f t="shared" si="35"/>
        <v>0</v>
      </c>
      <c r="AW96" s="5">
        <f t="shared" si="35"/>
        <v>0</v>
      </c>
      <c r="AX96" s="5">
        <f t="shared" si="35"/>
        <v>0</v>
      </c>
    </row>
    <row r="97" spans="1:50" ht="22.5" customHeight="1">
      <c r="A97" s="29"/>
      <c r="B97" s="5"/>
      <c r="C97" s="73"/>
      <c r="D97" s="74"/>
      <c r="E97" s="68"/>
      <c r="F97" s="68"/>
      <c r="G97" s="73"/>
      <c r="H97" s="75"/>
      <c r="I97" s="75"/>
      <c r="J97" s="75"/>
      <c r="K97" s="75"/>
      <c r="L97" s="75"/>
      <c r="M97" s="75"/>
      <c r="N97" s="75"/>
      <c r="O97" s="75"/>
      <c r="P97" s="75"/>
      <c r="Q97" s="38"/>
      <c r="R97" s="75"/>
      <c r="S97" s="75"/>
      <c r="T97" s="5"/>
      <c r="U97" s="26" t="str">
        <f t="shared" si="27"/>
        <v/>
      </c>
      <c r="V97" s="5" t="str">
        <f t="shared" si="28"/>
        <v/>
      </c>
      <c r="W97" s="5" t="str">
        <f t="shared" si="29"/>
        <v/>
      </c>
      <c r="X97" s="5" t="str">
        <f t="shared" si="30"/>
        <v/>
      </c>
      <c r="Y97" s="5" t="str">
        <f t="shared" si="31"/>
        <v/>
      </c>
      <c r="Z97" s="5" t="str">
        <f t="shared" si="32"/>
        <v/>
      </c>
      <c r="AA97" s="5" t="str">
        <f t="shared" si="33"/>
        <v/>
      </c>
      <c r="AB97" s="5">
        <v>92</v>
      </c>
      <c r="AC97" s="5" t="str">
        <f>IF(ISERROR(
IF(U97="","",IF(OR(U97='Cad Iniciais'!$D$6,X97='Cad Iniciais'!$D$6),'Cad Iniciais'!$D$6+AB97*1000,0))),"",IF(U97="","",IF(OR(U97='Cad Iniciais'!$D$6,X97='Cad Iniciais'!$D$6),'Cad Iniciais'!$D$6+AB97*1000,0)))</f>
        <v/>
      </c>
      <c r="AD97" s="5"/>
      <c r="AE97" s="5"/>
      <c r="AF97" s="5"/>
      <c r="AG97" s="5"/>
      <c r="AH97" s="5"/>
      <c r="AI97" s="5"/>
      <c r="AJ97" s="5"/>
      <c r="AK97" s="41" t="str">
        <f t="shared" si="25"/>
        <v/>
      </c>
      <c r="AL97" s="41" t="str">
        <f t="shared" si="26"/>
        <v/>
      </c>
      <c r="AM97" s="5">
        <f t="shared" si="35"/>
        <v>0</v>
      </c>
      <c r="AN97" s="5">
        <f t="shared" si="35"/>
        <v>0</v>
      </c>
      <c r="AO97" s="5">
        <f t="shared" si="35"/>
        <v>0</v>
      </c>
      <c r="AP97" s="5">
        <f t="shared" si="35"/>
        <v>0</v>
      </c>
      <c r="AQ97" s="5">
        <f t="shared" si="35"/>
        <v>0</v>
      </c>
      <c r="AR97" s="5">
        <f t="shared" si="35"/>
        <v>0</v>
      </c>
      <c r="AS97" s="5">
        <f t="shared" si="35"/>
        <v>0</v>
      </c>
      <c r="AT97" s="5">
        <f t="shared" si="35"/>
        <v>0</v>
      </c>
      <c r="AU97" s="5">
        <f t="shared" si="35"/>
        <v>0</v>
      </c>
      <c r="AV97" s="5">
        <f t="shared" si="35"/>
        <v>0</v>
      </c>
      <c r="AW97" s="5">
        <f t="shared" si="35"/>
        <v>0</v>
      </c>
      <c r="AX97" s="5">
        <f t="shared" si="35"/>
        <v>0</v>
      </c>
    </row>
    <row r="98" spans="1:50" ht="22.5" customHeight="1">
      <c r="A98" s="29"/>
      <c r="B98" s="5"/>
      <c r="C98" s="73"/>
      <c r="D98" s="74"/>
      <c r="E98" s="68"/>
      <c r="F98" s="68"/>
      <c r="G98" s="73"/>
      <c r="H98" s="75"/>
      <c r="I98" s="75"/>
      <c r="J98" s="75"/>
      <c r="K98" s="75"/>
      <c r="L98" s="75"/>
      <c r="M98" s="75"/>
      <c r="N98" s="75"/>
      <c r="O98" s="75"/>
      <c r="P98" s="75"/>
      <c r="Q98" s="38"/>
      <c r="R98" s="75"/>
      <c r="S98" s="75"/>
      <c r="T98" s="5"/>
      <c r="U98" s="26" t="str">
        <f t="shared" si="27"/>
        <v/>
      </c>
      <c r="V98" s="5" t="str">
        <f t="shared" si="28"/>
        <v/>
      </c>
      <c r="W98" s="5" t="str">
        <f t="shared" si="29"/>
        <v/>
      </c>
      <c r="X98" s="5" t="str">
        <f t="shared" si="30"/>
        <v/>
      </c>
      <c r="Y98" s="5" t="str">
        <f t="shared" si="31"/>
        <v/>
      </c>
      <c r="Z98" s="5" t="str">
        <f t="shared" si="32"/>
        <v/>
      </c>
      <c r="AA98" s="5" t="str">
        <f t="shared" si="33"/>
        <v/>
      </c>
      <c r="AB98" s="5">
        <v>93</v>
      </c>
      <c r="AC98" s="5" t="str">
        <f>IF(ISERROR(
IF(U98="","",IF(OR(U98='Cad Iniciais'!$D$6,X98='Cad Iniciais'!$D$6),'Cad Iniciais'!$D$6+AB98*1000,0))),"",IF(U98="","",IF(OR(U98='Cad Iniciais'!$D$6,X98='Cad Iniciais'!$D$6),'Cad Iniciais'!$D$6+AB98*1000,0)))</f>
        <v/>
      </c>
      <c r="AD98" s="5"/>
      <c r="AE98" s="5"/>
      <c r="AF98" s="5"/>
      <c r="AG98" s="5"/>
      <c r="AH98" s="5"/>
      <c r="AI98" s="5"/>
      <c r="AJ98" s="5"/>
      <c r="AK98" s="41" t="str">
        <f t="shared" si="25"/>
        <v/>
      </c>
      <c r="AL98" s="41" t="str">
        <f t="shared" si="26"/>
        <v/>
      </c>
      <c r="AM98" s="5">
        <f t="shared" si="35"/>
        <v>0</v>
      </c>
      <c r="AN98" s="5">
        <f t="shared" si="35"/>
        <v>0</v>
      </c>
      <c r="AO98" s="5">
        <f t="shared" si="35"/>
        <v>0</v>
      </c>
      <c r="AP98" s="5">
        <f t="shared" si="35"/>
        <v>0</v>
      </c>
      <c r="AQ98" s="5">
        <f t="shared" si="35"/>
        <v>0</v>
      </c>
      <c r="AR98" s="5">
        <f t="shared" si="35"/>
        <v>0</v>
      </c>
      <c r="AS98" s="5">
        <f t="shared" si="35"/>
        <v>0</v>
      </c>
      <c r="AT98" s="5">
        <f t="shared" si="35"/>
        <v>0</v>
      </c>
      <c r="AU98" s="5">
        <f t="shared" si="35"/>
        <v>0</v>
      </c>
      <c r="AV98" s="5">
        <f t="shared" si="35"/>
        <v>0</v>
      </c>
      <c r="AW98" s="5">
        <f t="shared" si="35"/>
        <v>0</v>
      </c>
      <c r="AX98" s="5">
        <f t="shared" si="35"/>
        <v>0</v>
      </c>
    </row>
    <row r="99" spans="1:50" ht="22.5" customHeight="1">
      <c r="A99" s="29"/>
      <c r="B99" s="5"/>
      <c r="C99" s="73"/>
      <c r="D99" s="74"/>
      <c r="E99" s="68"/>
      <c r="F99" s="68"/>
      <c r="G99" s="73"/>
      <c r="H99" s="75"/>
      <c r="I99" s="75"/>
      <c r="J99" s="75"/>
      <c r="K99" s="75"/>
      <c r="L99" s="75"/>
      <c r="M99" s="75"/>
      <c r="N99" s="75"/>
      <c r="O99" s="75"/>
      <c r="P99" s="75"/>
      <c r="Q99" s="38"/>
      <c r="R99" s="75"/>
      <c r="S99" s="75"/>
      <c r="T99" s="5"/>
      <c r="U99" s="26" t="str">
        <f t="shared" si="27"/>
        <v/>
      </c>
      <c r="V99" s="5" t="str">
        <f t="shared" si="28"/>
        <v/>
      </c>
      <c r="W99" s="5" t="str">
        <f t="shared" si="29"/>
        <v/>
      </c>
      <c r="X99" s="5" t="str">
        <f t="shared" si="30"/>
        <v/>
      </c>
      <c r="Y99" s="5" t="str">
        <f t="shared" si="31"/>
        <v/>
      </c>
      <c r="Z99" s="5" t="str">
        <f t="shared" si="32"/>
        <v/>
      </c>
      <c r="AA99" s="5" t="str">
        <f t="shared" si="33"/>
        <v/>
      </c>
      <c r="AB99" s="5">
        <v>94</v>
      </c>
      <c r="AC99" s="5" t="str">
        <f>IF(ISERROR(
IF(U99="","",IF(OR(U99='Cad Iniciais'!$D$6,X99='Cad Iniciais'!$D$6),'Cad Iniciais'!$D$6+AB99*1000,0))),"",IF(U99="","",IF(OR(U99='Cad Iniciais'!$D$6,X99='Cad Iniciais'!$D$6),'Cad Iniciais'!$D$6+AB99*1000,0)))</f>
        <v/>
      </c>
      <c r="AD99" s="5"/>
      <c r="AE99" s="5"/>
      <c r="AF99" s="5"/>
      <c r="AG99" s="5"/>
      <c r="AH99" s="5"/>
      <c r="AI99" s="5"/>
      <c r="AJ99" s="5"/>
      <c r="AK99" s="41" t="str">
        <f t="shared" si="25"/>
        <v/>
      </c>
      <c r="AL99" s="41" t="str">
        <f t="shared" si="26"/>
        <v/>
      </c>
      <c r="AM99" s="5">
        <f t="shared" si="35"/>
        <v>0</v>
      </c>
      <c r="AN99" s="5">
        <f t="shared" si="35"/>
        <v>0</v>
      </c>
      <c r="AO99" s="5">
        <f t="shared" si="35"/>
        <v>0</v>
      </c>
      <c r="AP99" s="5">
        <f t="shared" si="35"/>
        <v>0</v>
      </c>
      <c r="AQ99" s="5">
        <f t="shared" si="35"/>
        <v>0</v>
      </c>
      <c r="AR99" s="5">
        <f t="shared" si="35"/>
        <v>0</v>
      </c>
      <c r="AS99" s="5">
        <f t="shared" si="35"/>
        <v>0</v>
      </c>
      <c r="AT99" s="5">
        <f t="shared" si="35"/>
        <v>0</v>
      </c>
      <c r="AU99" s="5">
        <f t="shared" si="35"/>
        <v>0</v>
      </c>
      <c r="AV99" s="5">
        <f t="shared" si="35"/>
        <v>0</v>
      </c>
      <c r="AW99" s="5">
        <f t="shared" si="35"/>
        <v>0</v>
      </c>
      <c r="AX99" s="5">
        <f t="shared" si="35"/>
        <v>0</v>
      </c>
    </row>
    <row r="100" spans="1:50" ht="22.5" customHeight="1">
      <c r="A100" s="29"/>
      <c r="B100" s="5"/>
      <c r="C100" s="73"/>
      <c r="D100" s="74"/>
      <c r="E100" s="68"/>
      <c r="F100" s="68"/>
      <c r="G100" s="73"/>
      <c r="H100" s="75"/>
      <c r="I100" s="75"/>
      <c r="J100" s="75"/>
      <c r="K100" s="75"/>
      <c r="L100" s="75"/>
      <c r="M100" s="75"/>
      <c r="N100" s="75"/>
      <c r="O100" s="75"/>
      <c r="P100" s="75"/>
      <c r="Q100" s="38"/>
      <c r="R100" s="75"/>
      <c r="S100" s="75"/>
      <c r="T100" s="5"/>
      <c r="U100" s="26" t="str">
        <f t="shared" si="27"/>
        <v/>
      </c>
      <c r="V100" s="5" t="str">
        <f t="shared" si="28"/>
        <v/>
      </c>
      <c r="W100" s="5" t="str">
        <f t="shared" si="29"/>
        <v/>
      </c>
      <c r="X100" s="5" t="str">
        <f t="shared" si="30"/>
        <v/>
      </c>
      <c r="Y100" s="5" t="str">
        <f t="shared" si="31"/>
        <v/>
      </c>
      <c r="Z100" s="5" t="str">
        <f t="shared" si="32"/>
        <v/>
      </c>
      <c r="AA100" s="5" t="str">
        <f t="shared" si="33"/>
        <v/>
      </c>
      <c r="AB100" s="5">
        <v>95</v>
      </c>
      <c r="AC100" s="5" t="str">
        <f>IF(ISERROR(
IF(U100="","",IF(OR(U100='Cad Iniciais'!$D$6,X100='Cad Iniciais'!$D$6),'Cad Iniciais'!$D$6+AB100*1000,0))),"",IF(U100="","",IF(OR(U100='Cad Iniciais'!$D$6,X100='Cad Iniciais'!$D$6),'Cad Iniciais'!$D$6+AB100*1000,0)))</f>
        <v/>
      </c>
      <c r="AD100" s="5"/>
      <c r="AE100" s="5"/>
      <c r="AF100" s="5"/>
      <c r="AG100" s="5"/>
      <c r="AH100" s="5"/>
      <c r="AI100" s="5"/>
      <c r="AJ100" s="5"/>
      <c r="AK100" s="41" t="str">
        <f t="shared" si="25"/>
        <v/>
      </c>
      <c r="AL100" s="41" t="str">
        <f t="shared" si="26"/>
        <v/>
      </c>
      <c r="AM100" s="5">
        <f t="shared" si="35"/>
        <v>0</v>
      </c>
      <c r="AN100" s="5">
        <f t="shared" si="35"/>
        <v>0</v>
      </c>
      <c r="AO100" s="5">
        <f t="shared" si="35"/>
        <v>0</v>
      </c>
      <c r="AP100" s="5">
        <f t="shared" si="35"/>
        <v>0</v>
      </c>
      <c r="AQ100" s="5">
        <f t="shared" si="35"/>
        <v>0</v>
      </c>
      <c r="AR100" s="5">
        <f t="shared" si="35"/>
        <v>0</v>
      </c>
      <c r="AS100" s="5">
        <f t="shared" si="35"/>
        <v>0</v>
      </c>
      <c r="AT100" s="5">
        <f t="shared" si="35"/>
        <v>0</v>
      </c>
      <c r="AU100" s="5">
        <f t="shared" si="35"/>
        <v>0</v>
      </c>
      <c r="AV100" s="5">
        <f t="shared" si="35"/>
        <v>0</v>
      </c>
      <c r="AW100" s="5">
        <f t="shared" si="35"/>
        <v>0</v>
      </c>
      <c r="AX100" s="5">
        <f t="shared" si="35"/>
        <v>0</v>
      </c>
    </row>
  </sheetData>
  <mergeCells count="22">
    <mergeCell ref="H4:S5"/>
    <mergeCell ref="F6:F7"/>
    <mergeCell ref="H6:H7"/>
    <mergeCell ref="J6:J7"/>
    <mergeCell ref="P6:P7"/>
    <mergeCell ref="R6:R7"/>
    <mergeCell ref="A1:A2"/>
    <mergeCell ref="G6:G7"/>
    <mergeCell ref="M6:M7"/>
    <mergeCell ref="E6:E7"/>
    <mergeCell ref="C1:S1"/>
    <mergeCell ref="Q6:Q7"/>
    <mergeCell ref="S6:S7"/>
    <mergeCell ref="L6:L7"/>
    <mergeCell ref="C2:S2"/>
    <mergeCell ref="N6:N7"/>
    <mergeCell ref="C4:G5"/>
    <mergeCell ref="I6:I7"/>
    <mergeCell ref="K6:K7"/>
    <mergeCell ref="C6:C7"/>
    <mergeCell ref="O6:O7"/>
    <mergeCell ref="D6:D7"/>
  </mergeCells>
  <hyperlinks>
    <hyperlink ref="A4" location="'Cad Iniciais'!A1" display="Cadastros Iniciais" xr:uid="{44988859-8AEC-481B-9172-7EE3331B5775}"/>
    <hyperlink ref="A5" location="'Cadastro de Cargos'!A1" display="Cadastro de cargos" xr:uid="{09A4E425-11B1-4638-81F7-E4E38018CD62}"/>
    <hyperlink ref="A6" location="'Cadastro de Funcionários'!A1" display="Cadastro de funcionários" xr:uid="{E062E75C-63D0-4418-83CC-E3EC6481E66F}"/>
    <hyperlink ref="A7" location="'Receitas Custos'!A1" display="Receitas e custos RH" xr:uid="{C4199996-7F77-49A4-ACEE-CC2C1A15A808}"/>
    <hyperlink ref="A8" location="Férias!A1" display="Controle de férias" xr:uid="{A43C7C53-7212-445E-9008-F624A3DF198B}"/>
    <hyperlink ref="A9" location="Demissões!A1" display="Demissões" xr:uid="{4A30725C-A29C-4F48-B80E-9DAE70AA1FF0}"/>
    <hyperlink ref="A10" location="Treinamentos!A1" display="Treinamentos" xr:uid="{478962F0-CD0B-4B4C-8F13-6E43E798FA12}"/>
    <hyperlink ref="A11" location="Promoções!A1" display="Promoções" xr:uid="{A98842A5-9AB6-4906-876D-B8741720EEB4}"/>
    <hyperlink ref="A12" location="Absenteismo!A1" display="Absenteísmo" xr:uid="{321E6927-E50D-4101-B439-940074AFD74E}"/>
    <hyperlink ref="A3" location="Apresentação!A1" display="Apresentação" xr:uid="{E9E550FF-85C0-46F3-8447-E7AC05D32FB4}"/>
  </hyperlinks>
  <pageMargins left="0.511811024" right="0.511811024" top="0.78740157499999996" bottom="0.78740157499999996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Apresentação</vt:lpstr>
      <vt:lpstr>Cad Iniciais</vt:lpstr>
      <vt:lpstr>Cadastro de Cargos</vt:lpstr>
      <vt:lpstr>Cadastro de Funcionários</vt:lpstr>
      <vt:lpstr>Outros Cadastros</vt:lpstr>
      <vt:lpstr>Receitas Custos</vt:lpstr>
      <vt:lpstr>Férias</vt:lpstr>
      <vt:lpstr>Demissões</vt:lpstr>
      <vt:lpstr>Treinamentos</vt:lpstr>
      <vt:lpstr>Promoções</vt:lpstr>
      <vt:lpstr>Absenteismo</vt:lpstr>
      <vt:lpstr>Graf Aux</vt:lpstr>
      <vt:lpstr>AD Aux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Alicia Klug</cp:lastModifiedBy>
  <dcterms:created xsi:type="dcterms:W3CDTF">2026-07-27T20:00:19Z</dcterms:created>
  <dcterms:modified xsi:type="dcterms:W3CDTF">2026-07-28T17:15:12Z</dcterms:modified>
</cp:coreProperties>
</file>